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ma\Documents\TBRA\"/>
    </mc:Choice>
  </mc:AlternateContent>
  <xr:revisionPtr revIDLastSave="0" documentId="8_{517A4790-1F89-4291-983C-222439221F14}" xr6:coauthVersionLast="45" xr6:coauthVersionMax="45" xr10:uidLastSave="{00000000-0000-0000-0000-000000000000}"/>
  <bookViews>
    <workbookView xWindow="-110" yWindow="-110" windowWidth="19420" windowHeight="10420" activeTab="2" xr2:uid="{EDDBAC3B-8DCB-45C7-8C90-BBFC650C8024}"/>
  </bookViews>
  <sheets>
    <sheet name="Invest &amp; Cleanup Estimate" sheetId="1" r:id="rId1"/>
    <sheet name="Asbestos Summary &amp; Estimate" sheetId="2" r:id="rId2"/>
    <sheet name="Lead-Based Paint Summary &amp; Est." sheetId="3" r:id="rId3"/>
  </sheets>
  <definedNames>
    <definedName name="_xlnm.Print_Area" localSheetId="1">'Asbestos Summary &amp; Estimate'!$A$1:$H$32</definedName>
    <definedName name="_xlnm.Print_Area" localSheetId="0">'Invest &amp; Cleanup Estimate'!$A$1:$L$46</definedName>
    <definedName name="_xlnm.Print_Area" localSheetId="2">'Lead-Based Paint Summary &amp; Est.'!$A$1:$L$25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1" l="1"/>
  <c r="M41" i="1"/>
  <c r="M40" i="1"/>
  <c r="M37" i="1"/>
  <c r="M36" i="1"/>
  <c r="M35" i="1"/>
  <c r="M29" i="1"/>
  <c r="M28" i="1"/>
  <c r="M27" i="1"/>
  <c r="M26" i="1"/>
  <c r="M7" i="1"/>
  <c r="M6" i="1"/>
  <c r="M5" i="1"/>
  <c r="M3" i="1"/>
  <c r="M20" i="1"/>
  <c r="L21" i="3"/>
  <c r="L10" i="3"/>
  <c r="L18" i="3"/>
  <c r="L14" i="3"/>
  <c r="L24" i="3"/>
  <c r="L23" i="3"/>
  <c r="L22" i="3"/>
  <c r="H31" i="2"/>
  <c r="H32" i="2" s="1"/>
  <c r="H30" i="2"/>
  <c r="H29" i="2"/>
  <c r="I20" i="3"/>
  <c r="L20" i="3" s="1"/>
  <c r="I17" i="3"/>
  <c r="L17" i="3" s="1"/>
  <c r="I16" i="3"/>
  <c r="L16" i="3" s="1"/>
  <c r="I13" i="3"/>
  <c r="L13" i="3" s="1"/>
  <c r="I12" i="3"/>
  <c r="L12" i="3" s="1"/>
  <c r="I9" i="3"/>
  <c r="L9" i="3" s="1"/>
  <c r="I8" i="3"/>
  <c r="L8" i="3" s="1"/>
  <c r="L6" i="3"/>
  <c r="I5" i="3"/>
  <c r="L5" i="3" s="1"/>
  <c r="H5" i="2"/>
  <c r="H6" i="2"/>
  <c r="H7" i="2"/>
  <c r="H8" i="2"/>
  <c r="H9" i="2"/>
  <c r="H10" i="2"/>
  <c r="H4" i="2"/>
  <c r="G43" i="1"/>
  <c r="H43" i="1"/>
  <c r="I43" i="1"/>
  <c r="J43" i="1"/>
  <c r="K43" i="1"/>
  <c r="F34" i="1"/>
  <c r="M34" i="1" s="1"/>
  <c r="F31" i="1"/>
  <c r="M31" i="1" s="1"/>
  <c r="F30" i="1"/>
  <c r="M30" i="1" s="1"/>
  <c r="F27" i="1"/>
  <c r="L25" i="3" l="1"/>
  <c r="F23" i="1"/>
  <c r="M23" i="1" s="1"/>
  <c r="F22" i="1"/>
  <c r="M22" i="1" s="1"/>
  <c r="F19" i="1"/>
  <c r="M19" i="1" s="1"/>
  <c r="F14" i="1"/>
  <c r="M14" i="1" s="1"/>
  <c r="F15" i="1"/>
  <c r="M15" i="1" s="1"/>
  <c r="F16" i="1"/>
  <c r="M16" i="1" s="1"/>
  <c r="F17" i="1"/>
  <c r="M17" i="1" s="1"/>
  <c r="F18" i="1"/>
  <c r="M18" i="1" s="1"/>
  <c r="F13" i="1"/>
  <c r="M13" i="1" s="1"/>
  <c r="H8" i="1"/>
  <c r="H45" i="1" s="1"/>
  <c r="I8" i="1"/>
  <c r="I45" i="1" s="1"/>
  <c r="J8" i="1"/>
  <c r="J45" i="1" s="1"/>
  <c r="K8" i="1"/>
  <c r="K45" i="1" s="1"/>
  <c r="G8" i="1"/>
  <c r="G45" i="1" s="1"/>
  <c r="F8" i="1"/>
  <c r="F43" i="1" l="1"/>
  <c r="M43" i="1" s="1"/>
  <c r="K9" i="1"/>
  <c r="F45" i="1" l="1"/>
  <c r="M45" i="1" s="1"/>
  <c r="H46" i="1" l="1"/>
  <c r="G46" i="1"/>
  <c r="I46" i="1"/>
  <c r="K46" i="1"/>
  <c r="J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Martin, Marcus</author>
  </authors>
  <commentList>
    <comment ref="K46" authorId="0" shapeId="0" xr:uid="{C87502A5-8D4D-48C8-8112-B7CBCF3AF6FC}">
      <text>
        <r>
          <rPr>
            <b/>
            <sz val="9"/>
            <color indexed="81"/>
            <rFont val="Tahoma"/>
            <family val="2"/>
          </rPr>
          <t xml:space="preserve">If applying to DEED, eligible private  match  -- as determined by DEED -- must be 12% or more. </t>
        </r>
      </text>
    </comment>
  </commentList>
</comments>
</file>

<file path=xl/sharedStrings.xml><?xml version="1.0" encoding="utf-8"?>
<sst xmlns="http://schemas.openxmlformats.org/spreadsheetml/2006/main" count="221" uniqueCount="127">
  <si>
    <t>TBRA - SAMPLE INVESTIGATION &amp; CLEAN-UP BUDGET</t>
  </si>
  <si>
    <t>SITE INVESTIGATION AND RESPONSE ACTION PLANNING</t>
  </si>
  <si>
    <t>Phase I</t>
  </si>
  <si>
    <t>Phase II</t>
  </si>
  <si>
    <t>Preparation of RAP</t>
  </si>
  <si>
    <t>Asbestos and Lead-based Paint Survey</t>
  </si>
  <si>
    <t>A</t>
  </si>
  <si>
    <t>Subtotal Site Investigation and RAP</t>
  </si>
  <si>
    <t>RESPONSE ACTION PLAN IMPLEMENTATION - CLEANUP COSTS</t>
  </si>
  <si>
    <t>Contaminated Soil Management</t>
  </si>
  <si>
    <t>Mobilization</t>
  </si>
  <si>
    <t>Demobilization</t>
  </si>
  <si>
    <t>Quantity</t>
  </si>
  <si>
    <t>Unit</t>
  </si>
  <si>
    <t>Rate</t>
  </si>
  <si>
    <t>Project Cost</t>
  </si>
  <si>
    <t>Public Sources</t>
  </si>
  <si>
    <t>TBRA</t>
  </si>
  <si>
    <t>DEED</t>
  </si>
  <si>
    <t>County ERF</t>
  </si>
  <si>
    <t>Private</t>
  </si>
  <si>
    <t>Other (Public)</t>
  </si>
  <si>
    <t>Private Sources</t>
  </si>
  <si>
    <t>Remove underground petroleum storage tank</t>
  </si>
  <si>
    <t>Other Cleanup Costs</t>
  </si>
  <si>
    <t>Installing and Removing Temporary Monitoring Wells</t>
  </si>
  <si>
    <t>Field Work  - Soils</t>
  </si>
  <si>
    <t>Soil Monitoring, Testing and Management Oversight (5 days @ $1,000 per day)</t>
  </si>
  <si>
    <t>Laboratory Analysis (DRO, VOC’s PAHs, RCRA Metals) (10 sets at $250 per set)</t>
  </si>
  <si>
    <t xml:space="preserve">Soil Vapor Mitigation System </t>
  </si>
  <si>
    <t xml:space="preserve">     </t>
  </si>
  <si>
    <t>Implementation Report</t>
  </si>
  <si>
    <t>MPCA Voluntary Program Evaluation</t>
  </si>
  <si>
    <t>Trench and rock fill</t>
  </si>
  <si>
    <t>System Blower Electrical &amp; Installation</t>
  </si>
  <si>
    <t>Vapor Barrier 10,000 SF @ $1,50 per SF</t>
  </si>
  <si>
    <t>System Design and Engineering</t>
  </si>
  <si>
    <t xml:space="preserve">TBRA - SAMPLE UNIT COSTS FOR ASBESTOS ABATEMENT </t>
  </si>
  <si>
    <t>Location</t>
  </si>
  <si>
    <t>Suspect Material Description</t>
  </si>
  <si>
    <t>Friable (F)/Non-Friable (NF)</t>
  </si>
  <si>
    <t>Unit Quantity</t>
  </si>
  <si>
    <t>Unit Costs</t>
  </si>
  <si>
    <t>TBRA - SAMPLE UNIT COSTS FOR LEAD-BASED PAINT ABATEMENT</t>
  </si>
  <si>
    <t>Abatement Method</t>
  </si>
  <si>
    <t>Surface Area</t>
  </si>
  <si>
    <t>Walls</t>
  </si>
  <si>
    <t>Columns</t>
  </si>
  <si>
    <t>Walls (Stairwell)</t>
  </si>
  <si>
    <t>Rails (Stairwell)</t>
  </si>
  <si>
    <t xml:space="preserve">Other </t>
  </si>
  <si>
    <t>Comment</t>
  </si>
  <si>
    <t>CY</t>
  </si>
  <si>
    <t>TONS</t>
  </si>
  <si>
    <t>DAYS</t>
  </si>
  <si>
    <t>SET</t>
  </si>
  <si>
    <t>B1</t>
  </si>
  <si>
    <t>B2</t>
  </si>
  <si>
    <t>B3</t>
  </si>
  <si>
    <t>B4</t>
  </si>
  <si>
    <t>Other Project Costs</t>
  </si>
  <si>
    <t>B5</t>
  </si>
  <si>
    <t>LS</t>
  </si>
  <si>
    <t>Excavation of contaminated soils</t>
  </si>
  <si>
    <t>Transportation of contaminated soils</t>
  </si>
  <si>
    <t>Disposal of contaminated soils</t>
  </si>
  <si>
    <t>Hazardous waste soil management</t>
  </si>
  <si>
    <t>Back-fill</t>
  </si>
  <si>
    <t>SF</t>
  </si>
  <si>
    <t>Vapor System Installation Oversight</t>
  </si>
  <si>
    <t>Post Construction Vapor Testing</t>
  </si>
  <si>
    <t>Subtotal Cleanup Implementation</t>
  </si>
  <si>
    <t>TOTAL INVESTIGATION &amp; CLEANUP</t>
  </si>
  <si>
    <t>% Investigation Match (Minimum 25%)</t>
  </si>
  <si>
    <t>Asbestos Abatement</t>
  </si>
  <si>
    <t>Lead-Based Paint (LBP) Abatement</t>
  </si>
  <si>
    <t>% Share</t>
  </si>
  <si>
    <t>Basement</t>
  </si>
  <si>
    <t>1 inch to 6-inch fibrous pipe insulation</t>
  </si>
  <si>
    <t>7- inch to 12-inch aircell pipe insulation</t>
  </si>
  <si>
    <t>6-inch pipe fittings</t>
  </si>
  <si>
    <t>12-inch pipe fittings</t>
  </si>
  <si>
    <t>Boiler door &amp; gasket</t>
  </si>
  <si>
    <t>Boiler drum</t>
  </si>
  <si>
    <t>Electrical panel</t>
  </si>
  <si>
    <t>F</t>
  </si>
  <si>
    <t>NF</t>
  </si>
  <si>
    <t>LF</t>
  </si>
  <si>
    <t>Each</t>
  </si>
  <si>
    <t>Extension Cost</t>
  </si>
  <si>
    <t>1st Floor</t>
  </si>
  <si>
    <t>12x12 inch floor tile and mastic</t>
  </si>
  <si>
    <t>Wall Joint Compound</t>
  </si>
  <si>
    <t>Tan Window Caulk</t>
  </si>
  <si>
    <t>Sink undercoating</t>
  </si>
  <si>
    <t>Fire Doors</t>
  </si>
  <si>
    <t>2nd Floor</t>
  </si>
  <si>
    <t>9x9 inch floor tile</t>
  </si>
  <si>
    <t>12x12 inch ceiling tile &amp; adhesive</t>
  </si>
  <si>
    <t>3rd Floor</t>
  </si>
  <si>
    <t>Plaster</t>
  </si>
  <si>
    <t>Floor tile mastic</t>
  </si>
  <si>
    <t>Grey vinyl baseboard</t>
  </si>
  <si>
    <t>2 X 4 foot ceiling panels &amp; adhesive</t>
  </si>
  <si>
    <t>Roof</t>
  </si>
  <si>
    <t>Grey Caulking on Roof</t>
  </si>
  <si>
    <t>Black Flashing</t>
  </si>
  <si>
    <t>Abatement Mobilization/Demobilization of Containment Area</t>
  </si>
  <si>
    <t>West (Exterior Advertising)</t>
  </si>
  <si>
    <t>Stabilize &amp; encapsulate</t>
  </si>
  <si>
    <t>Removal</t>
  </si>
  <si>
    <t>TOTAL - ASBESTOS ABATEMENT</t>
  </si>
  <si>
    <t>Hours</t>
  </si>
  <si>
    <t>Abatement Design Manual and Specifications</t>
  </si>
  <si>
    <t>Abatement Project Oversight &amp; Air Monitoring</t>
  </si>
  <si>
    <t>Asbestos Closeout Report</t>
  </si>
  <si>
    <t>Closeout Report</t>
  </si>
  <si>
    <t>TOTAL - LEAD-BASED PAINT ABATEMENT</t>
  </si>
  <si>
    <t>Grey Paint</t>
  </si>
  <si>
    <t>Beige Paint</t>
  </si>
  <si>
    <t>Windows</t>
  </si>
  <si>
    <t>Subtotal LBP- Quantity</t>
  </si>
  <si>
    <t>Flaking Sign Paint</t>
  </si>
  <si>
    <t>Total - Sum of Sources</t>
  </si>
  <si>
    <t>Not eligible for DEED funds</t>
  </si>
  <si>
    <t>Completed 9 months ago</t>
  </si>
  <si>
    <t>Phase I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</si>
</sst>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5DAA"/>
      <name val="Arial"/>
      <family val="2"/>
    </font>
    <font>
      <sz val="11"/>
      <color rgb="FF505150"/>
      <name val="Arial"/>
      <family val="2"/>
    </font>
    <font>
      <b/>
      <sz val="9"/>
      <color rgb="FF005DAA"/>
      <name val="Arial"/>
      <family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Arial"/>
      <family val="2"/>
    </font>
    <font>
      <i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Arial"/>
      <family val="2"/>
    </font>
    <font>
      <b/>
      <sz val="9"/>
      <color indexed="81"/>
      <name val="Tahoma"/>
      <family val="2"/>
    </font>
    <font>
      <b/>
      <sz val="11"/>
      <color rgb="FF005DAA"/>
      <name val="Arial"/>
      <family val="2"/>
    </font>
    <font>
      <sz val="11"/>
      <color rgb="FF005DAA"/>
      <name val="Arial"/>
      <family val="2"/>
    </font>
    <font>
      <sz val="9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 applyAlignment="1">
      <alignment vertical="center"/>
    </xf>
    <xf numFmtId="164" fontId="0" fillId="0" borderId="0" xfId="2" applyNumberFormat="1" applyFont="1" applyAlignment="1">
      <alignment horizontal="right"/>
    </xf>
    <xf numFmtId="164" fontId="0" fillId="0" borderId="0" xfId="2" applyNumberFormat="1" applyFont="1" applyAlignment="1">
      <alignment horizontal="center"/>
    </xf>
    <xf numFmtId="164" fontId="5" fillId="0" borderId="0" xfId="2" applyNumberFormat="1" applyFont="1" applyAlignment="1">
      <alignment horizontal="right"/>
    </xf>
    <xf numFmtId="0" fontId="0" fillId="2" borderId="0" xfId="0" applyFill="1"/>
    <xf numFmtId="164" fontId="0" fillId="2" borderId="0" xfId="2" applyNumberFormat="1" applyFont="1" applyFill="1" applyAlignment="1">
      <alignment horizontal="right"/>
    </xf>
    <xf numFmtId="0" fontId="6" fillId="2" borderId="0" xfId="0" applyFont="1" applyFill="1"/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4" fillId="2" borderId="0" xfId="0" applyFont="1" applyFill="1" applyBorder="1" applyAlignment="1">
      <alignment horizontal="right" vertical="center"/>
    </xf>
    <xf numFmtId="0" fontId="0" fillId="0" borderId="0" xfId="0" applyAlignment="1">
      <alignment horizontal="left" indent="2"/>
    </xf>
    <xf numFmtId="44" fontId="0" fillId="0" borderId="0" xfId="2" applyNumberFormat="1" applyFont="1" applyAlignment="1">
      <alignment horizontal="right"/>
    </xf>
    <xf numFmtId="166" fontId="0" fillId="0" borderId="0" xfId="1" applyNumberFormat="1" applyFont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right"/>
    </xf>
    <xf numFmtId="164" fontId="0" fillId="3" borderId="0" xfId="2" applyNumberFormat="1" applyFont="1" applyFill="1" applyAlignment="1">
      <alignment horizontal="right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4" borderId="0" xfId="2" applyNumberFormat="1" applyFont="1" applyFill="1" applyAlignment="1">
      <alignment horizontal="right"/>
    </xf>
    <xf numFmtId="164" fontId="5" fillId="0" borderId="0" xfId="2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7" fillId="3" borderId="0" xfId="0" applyFont="1" applyFill="1" applyAlignment="1">
      <alignment horizontal="right"/>
    </xf>
    <xf numFmtId="164" fontId="7" fillId="3" borderId="0" xfId="2" applyNumberFormat="1" applyFont="1" applyFill="1" applyAlignment="1">
      <alignment horizontal="right"/>
    </xf>
    <xf numFmtId="0" fontId="8" fillId="3" borderId="0" xfId="0" applyFont="1" applyFill="1"/>
    <xf numFmtId="0" fontId="10" fillId="3" borderId="0" xfId="0" applyFont="1" applyFill="1"/>
    <xf numFmtId="0" fontId="11" fillId="3" borderId="0" xfId="0" applyFont="1" applyFill="1"/>
    <xf numFmtId="9" fontId="0" fillId="0" borderId="0" xfId="3" applyFont="1" applyAlignment="1">
      <alignment horizontal="right"/>
    </xf>
    <xf numFmtId="164" fontId="0" fillId="0" borderId="0" xfId="2" applyNumberFormat="1" applyFont="1" applyBorder="1" applyAlignment="1">
      <alignment horizontal="right"/>
    </xf>
    <xf numFmtId="164" fontId="4" fillId="3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0" fontId="0" fillId="0" borderId="3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166" fontId="0" fillId="0" borderId="0" xfId="1" applyNumberFormat="1" applyFont="1" applyBorder="1"/>
    <xf numFmtId="8" fontId="0" fillId="0" borderId="0" xfId="0" applyNumberFormat="1" applyBorder="1"/>
    <xf numFmtId="6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166" fontId="0" fillId="0" borderId="8" xfId="1" applyNumberFormat="1" applyFont="1" applyBorder="1"/>
    <xf numFmtId="8" fontId="0" fillId="0" borderId="8" xfId="0" applyNumberFormat="1" applyBorder="1"/>
    <xf numFmtId="6" fontId="0" fillId="0" borderId="9" xfId="0" applyNumberFormat="1" applyBorder="1"/>
    <xf numFmtId="3" fontId="0" fillId="0" borderId="0" xfId="0" applyNumberFormat="1" applyBorder="1"/>
    <xf numFmtId="3" fontId="0" fillId="0" borderId="8" xfId="0" applyNumberFormat="1" applyBorder="1"/>
    <xf numFmtId="6" fontId="0" fillId="0" borderId="4" xfId="0" applyNumberFormat="1" applyBorder="1"/>
    <xf numFmtId="0" fontId="0" fillId="0" borderId="10" xfId="0" applyBorder="1"/>
    <xf numFmtId="0" fontId="0" fillId="0" borderId="2" xfId="0" applyBorder="1"/>
    <xf numFmtId="0" fontId="0" fillId="4" borderId="0" xfId="0" applyFill="1"/>
    <xf numFmtId="0" fontId="0" fillId="4" borderId="3" xfId="0" applyFill="1" applyBorder="1"/>
    <xf numFmtId="0" fontId="3" fillId="4" borderId="1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4" xfId="0" applyFill="1" applyBorder="1"/>
    <xf numFmtId="164" fontId="13" fillId="3" borderId="0" xfId="0" applyNumberFormat="1" applyFont="1" applyFill="1" applyBorder="1" applyAlignment="1">
      <alignment horizontal="right" vertical="center"/>
    </xf>
    <xf numFmtId="164" fontId="14" fillId="3" borderId="0" xfId="0" applyNumberFormat="1" applyFont="1" applyFill="1" applyBorder="1" applyAlignment="1">
      <alignment horizontal="right" vertical="center"/>
    </xf>
    <xf numFmtId="0" fontId="6" fillId="2" borderId="1" xfId="0" applyFont="1" applyFill="1" applyBorder="1"/>
    <xf numFmtId="0" fontId="9" fillId="2" borderId="1" xfId="0" applyFont="1" applyFill="1" applyBorder="1"/>
    <xf numFmtId="0" fontId="6" fillId="2" borderId="1" xfId="0" applyFont="1" applyFill="1" applyBorder="1" applyAlignment="1">
      <alignment horizontal="right"/>
    </xf>
    <xf numFmtId="164" fontId="6" fillId="2" borderId="1" xfId="2" applyNumberFormat="1" applyFont="1" applyFill="1" applyBorder="1" applyAlignment="1">
      <alignment horizontal="right"/>
    </xf>
    <xf numFmtId="164" fontId="0" fillId="3" borderId="0" xfId="2" applyNumberFormat="1" applyFont="1" applyFill="1" applyBorder="1" applyAlignment="1">
      <alignment horizontal="right"/>
    </xf>
    <xf numFmtId="164" fontId="0" fillId="2" borderId="0" xfId="2" applyNumberFormat="1" applyFont="1" applyFill="1" applyBorder="1" applyAlignment="1">
      <alignment horizontal="right"/>
    </xf>
    <xf numFmtId="0" fontId="4" fillId="3" borderId="4" xfId="0" applyFont="1" applyFill="1" applyBorder="1" applyAlignment="1">
      <alignment horizontal="center" vertical="center"/>
    </xf>
    <xf numFmtId="164" fontId="0" fillId="0" borderId="5" xfId="2" applyNumberFormat="1" applyFont="1" applyBorder="1" applyAlignment="1">
      <alignment horizontal="right"/>
    </xf>
    <xf numFmtId="164" fontId="0" fillId="4" borderId="0" xfId="2" applyNumberFormat="1" applyFont="1" applyFill="1" applyBorder="1" applyAlignment="1">
      <alignment horizontal="right"/>
    </xf>
    <xf numFmtId="0" fontId="0" fillId="0" borderId="6" xfId="0" applyBorder="1"/>
    <xf numFmtId="164" fontId="6" fillId="2" borderId="3" xfId="2" applyNumberFormat="1" applyFont="1" applyFill="1" applyBorder="1" applyAlignment="1">
      <alignment horizontal="right"/>
    </xf>
    <xf numFmtId="0" fontId="6" fillId="2" borderId="4" xfId="0" applyFont="1" applyFill="1" applyBorder="1"/>
    <xf numFmtId="165" fontId="0" fillId="0" borderId="0" xfId="3" applyNumberFormat="1" applyFont="1" applyBorder="1" applyAlignment="1">
      <alignment horizontal="right"/>
    </xf>
    <xf numFmtId="164" fontId="0" fillId="3" borderId="5" xfId="2" applyNumberFormat="1" applyFont="1" applyFill="1" applyBorder="1" applyAlignment="1">
      <alignment horizontal="right"/>
    </xf>
    <xf numFmtId="0" fontId="0" fillId="3" borderId="6" xfId="0" applyFill="1" applyBorder="1"/>
    <xf numFmtId="164" fontId="0" fillId="2" borderId="5" xfId="2" applyNumberFormat="1" applyFont="1" applyFill="1" applyBorder="1" applyAlignment="1">
      <alignment horizontal="right"/>
    </xf>
    <xf numFmtId="0" fontId="0" fillId="2" borderId="6" xfId="0" applyFill="1" applyBorder="1"/>
    <xf numFmtId="164" fontId="14" fillId="3" borderId="5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164" fontId="13" fillId="3" borderId="7" xfId="0" applyNumberFormat="1" applyFont="1" applyFill="1" applyBorder="1" applyAlignment="1">
      <alignment horizontal="right" vertical="center"/>
    </xf>
    <xf numFmtId="164" fontId="13" fillId="3" borderId="8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right" vertical="center"/>
    </xf>
    <xf numFmtId="166" fontId="0" fillId="0" borderId="11" xfId="1" applyNumberFormat="1" applyFont="1" applyBorder="1"/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44" fontId="0" fillId="0" borderId="0" xfId="2" applyFont="1"/>
    <xf numFmtId="164" fontId="0" fillId="0" borderId="0" xfId="2" applyNumberFormat="1" applyFont="1"/>
    <xf numFmtId="0" fontId="0" fillId="0" borderId="0" xfId="0" applyFill="1" applyBorder="1"/>
    <xf numFmtId="8" fontId="0" fillId="0" borderId="0" xfId="0" applyNumberFormat="1" applyFill="1" applyBorder="1"/>
    <xf numFmtId="0" fontId="0" fillId="3" borderId="3" xfId="0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2" xfId="2" applyNumberFormat="1" applyFont="1" applyFill="1" applyBorder="1" applyAlignment="1">
      <alignment horizontal="center" vertical="center" wrapText="1"/>
    </xf>
    <xf numFmtId="164" fontId="0" fillId="4" borderId="6" xfId="2" applyNumberFormat="1" applyFont="1" applyFill="1" applyBorder="1"/>
    <xf numFmtId="44" fontId="0" fillId="0" borderId="0" xfId="2" applyFont="1" applyBorder="1"/>
    <xf numFmtId="44" fontId="0" fillId="0" borderId="8" xfId="2" applyFont="1" applyBorder="1"/>
    <xf numFmtId="8" fontId="0" fillId="0" borderId="8" xfId="0" applyNumberFormat="1" applyFill="1" applyBorder="1"/>
    <xf numFmtId="166" fontId="0" fillId="0" borderId="11" xfId="1" quotePrefix="1" applyNumberFormat="1" applyFont="1" applyBorder="1" applyAlignment="1">
      <alignment horizontal="center"/>
    </xf>
    <xf numFmtId="0" fontId="6" fillId="4" borderId="5" xfId="0" applyFont="1" applyFill="1" applyBorder="1"/>
    <xf numFmtId="0" fontId="6" fillId="4" borderId="0" xfId="0" applyFont="1" applyFill="1" applyBorder="1"/>
    <xf numFmtId="0" fontId="6" fillId="4" borderId="0" xfId="0" applyFont="1" applyFill="1"/>
    <xf numFmtId="164" fontId="0" fillId="4" borderId="9" xfId="2" applyNumberFormat="1" applyFont="1" applyFill="1" applyBorder="1"/>
    <xf numFmtId="6" fontId="0" fillId="4" borderId="4" xfId="0" applyNumberFormat="1" applyFill="1" applyBorder="1"/>
    <xf numFmtId="6" fontId="0" fillId="4" borderId="6" xfId="0" applyNumberFormat="1" applyFill="1" applyBorder="1"/>
    <xf numFmtId="6" fontId="0" fillId="4" borderId="9" xfId="0" applyNumberFormat="1" applyFill="1" applyBorder="1"/>
    <xf numFmtId="0" fontId="6" fillId="4" borderId="1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15" fillId="0" borderId="0" xfId="0" applyFont="1"/>
    <xf numFmtId="0" fontId="16" fillId="3" borderId="0" xfId="0" applyFont="1" applyFill="1"/>
    <xf numFmtId="164" fontId="16" fillId="0" borderId="0" xfId="0" applyNumberFormat="1" applyFont="1"/>
    <xf numFmtId="0" fontId="17" fillId="2" borderId="0" xfId="0" applyFont="1" applyFill="1"/>
    <xf numFmtId="0" fontId="16" fillId="0" borderId="0" xfId="0" applyFont="1"/>
    <xf numFmtId="0" fontId="16" fillId="2" borderId="0" xfId="0" applyFont="1" applyFill="1"/>
    <xf numFmtId="164" fontId="16" fillId="3" borderId="0" xfId="2" applyNumberFormat="1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282D0-D5F4-437B-BF7F-77AF6DAF6BA1}">
  <dimension ref="A1:M46"/>
  <sheetViews>
    <sheetView workbookViewId="0">
      <pane xSplit="2" ySplit="2" topLeftCell="G3" activePane="bottomRight" state="frozen"/>
      <selection pane="topRight" activeCell="C1" sqref="C1"/>
      <selection pane="bottomLeft" activeCell="A3" sqref="A3"/>
      <selection pane="bottomRight" activeCell="K10" sqref="K10"/>
    </sheetView>
  </sheetViews>
  <sheetFormatPr defaultRowHeight="14.5" x14ac:dyDescent="0.35"/>
  <cols>
    <col min="1" max="1" width="4.1796875" customWidth="1"/>
    <col min="2" max="2" width="58.26953125" bestFit="1" customWidth="1"/>
    <col min="3" max="3" width="9.08984375" style="8" bestFit="1" customWidth="1"/>
    <col min="4" max="4" width="9.6328125" style="8" customWidth="1"/>
    <col min="5" max="5" width="11.08984375" style="2" bestFit="1" customWidth="1"/>
    <col min="6" max="7" width="10.6328125" style="2" customWidth="1"/>
    <col min="8" max="8" width="10.6328125" style="20" customWidth="1"/>
    <col min="9" max="9" width="10.6328125" style="2" customWidth="1"/>
    <col min="10" max="10" width="12.6328125" style="20" customWidth="1"/>
    <col min="11" max="11" width="13.54296875" style="2" bestFit="1" customWidth="1"/>
    <col min="12" max="12" width="30.6328125" customWidth="1"/>
    <col min="13" max="13" width="15.81640625" style="125" bestFit="1" customWidth="1"/>
  </cols>
  <sheetData>
    <row r="1" spans="1:13" ht="15.5" x14ac:dyDescent="0.35">
      <c r="A1" s="1" t="s">
        <v>0</v>
      </c>
      <c r="B1" s="19"/>
      <c r="F1" s="3"/>
      <c r="G1" s="21" t="s">
        <v>16</v>
      </c>
      <c r="H1" s="21"/>
      <c r="I1" s="21"/>
      <c r="J1" s="21"/>
      <c r="K1" s="4" t="s">
        <v>22</v>
      </c>
      <c r="M1" s="121" t="s">
        <v>123</v>
      </c>
    </row>
    <row r="2" spans="1:13" s="14" customFormat="1" x14ac:dyDescent="0.35">
      <c r="A2" s="14" t="s">
        <v>6</v>
      </c>
      <c r="B2" s="25" t="s">
        <v>1</v>
      </c>
      <c r="C2" s="15"/>
      <c r="D2" s="15"/>
      <c r="E2" s="16"/>
      <c r="F2" s="32" t="s">
        <v>15</v>
      </c>
      <c r="G2" s="84" t="s">
        <v>17</v>
      </c>
      <c r="H2" s="85" t="s">
        <v>18</v>
      </c>
      <c r="I2" s="86" t="s">
        <v>19</v>
      </c>
      <c r="J2" s="85" t="s">
        <v>21</v>
      </c>
      <c r="K2" s="86" t="s">
        <v>20</v>
      </c>
      <c r="L2" s="68" t="s">
        <v>51</v>
      </c>
      <c r="M2" s="122"/>
    </row>
    <row r="3" spans="1:13" x14ac:dyDescent="0.35">
      <c r="B3" s="11" t="s">
        <v>2</v>
      </c>
      <c r="F3" s="29">
        <v>5000</v>
      </c>
      <c r="G3" s="69">
        <v>0</v>
      </c>
      <c r="H3" s="70">
        <v>0</v>
      </c>
      <c r="I3" s="29">
        <v>0</v>
      </c>
      <c r="J3" s="70">
        <v>0</v>
      </c>
      <c r="K3" s="29">
        <v>5000</v>
      </c>
      <c r="L3" s="71" t="s">
        <v>125</v>
      </c>
      <c r="M3" s="123">
        <f t="shared" ref="M3:M7" si="0">F3-SUM(G3:K3)</f>
        <v>0</v>
      </c>
    </row>
    <row r="4" spans="1:13" x14ac:dyDescent="0.35">
      <c r="B4" s="11" t="s">
        <v>126</v>
      </c>
      <c r="F4" s="29">
        <v>2000</v>
      </c>
      <c r="G4" s="69">
        <v>1500</v>
      </c>
      <c r="H4" s="70"/>
      <c r="I4" s="29"/>
      <c r="J4" s="70"/>
      <c r="K4" s="29">
        <v>500</v>
      </c>
      <c r="L4" s="71"/>
      <c r="M4" s="123">
        <f t="shared" si="0"/>
        <v>0</v>
      </c>
    </row>
    <row r="5" spans="1:13" x14ac:dyDescent="0.35">
      <c r="B5" s="11" t="s">
        <v>3</v>
      </c>
      <c r="F5" s="29">
        <v>40000</v>
      </c>
      <c r="G5" s="69">
        <v>35000</v>
      </c>
      <c r="H5" s="70">
        <v>0</v>
      </c>
      <c r="I5" s="29">
        <v>0</v>
      </c>
      <c r="J5" s="70">
        <v>0</v>
      </c>
      <c r="K5" s="29">
        <v>5000</v>
      </c>
      <c r="L5" s="71"/>
      <c r="M5" s="123">
        <f t="shared" si="0"/>
        <v>0</v>
      </c>
    </row>
    <row r="6" spans="1:13" x14ac:dyDescent="0.35">
      <c r="B6" s="11" t="s">
        <v>4</v>
      </c>
      <c r="F6" s="29">
        <v>8000</v>
      </c>
      <c r="G6" s="69">
        <v>5000</v>
      </c>
      <c r="H6" s="70">
        <v>0</v>
      </c>
      <c r="I6" s="29">
        <v>0</v>
      </c>
      <c r="J6" s="70">
        <v>0</v>
      </c>
      <c r="K6" s="29">
        <v>3000</v>
      </c>
      <c r="L6" s="71"/>
      <c r="M6" s="123">
        <f t="shared" si="0"/>
        <v>0</v>
      </c>
    </row>
    <row r="7" spans="1:13" x14ac:dyDescent="0.35">
      <c r="B7" s="11" t="s">
        <v>5</v>
      </c>
      <c r="F7" s="29">
        <v>6000</v>
      </c>
      <c r="G7" s="69">
        <v>4000</v>
      </c>
      <c r="H7" s="70">
        <v>0</v>
      </c>
      <c r="I7" s="29">
        <v>0</v>
      </c>
      <c r="J7" s="70">
        <v>0</v>
      </c>
      <c r="K7" s="29">
        <v>2000</v>
      </c>
      <c r="L7" s="71"/>
      <c r="M7" s="123">
        <f t="shared" si="0"/>
        <v>0</v>
      </c>
    </row>
    <row r="8" spans="1:13" s="7" customFormat="1" x14ac:dyDescent="0.35">
      <c r="A8" s="62" t="s">
        <v>6</v>
      </c>
      <c r="B8" s="63" t="s">
        <v>7</v>
      </c>
      <c r="C8" s="64"/>
      <c r="D8" s="64"/>
      <c r="E8" s="65"/>
      <c r="F8" s="65">
        <f>SUM(F3:F7)</f>
        <v>61000</v>
      </c>
      <c r="G8" s="72">
        <f>SUM(G3:G7)</f>
        <v>45500</v>
      </c>
      <c r="H8" s="65">
        <f t="shared" ref="H8:K8" si="1">SUM(H3:H7)</f>
        <v>0</v>
      </c>
      <c r="I8" s="65">
        <f t="shared" si="1"/>
        <v>0</v>
      </c>
      <c r="J8" s="65">
        <f t="shared" si="1"/>
        <v>0</v>
      </c>
      <c r="K8" s="65">
        <f t="shared" si="1"/>
        <v>15500</v>
      </c>
      <c r="L8" s="73"/>
      <c r="M8" s="124"/>
    </row>
    <row r="9" spans="1:13" x14ac:dyDescent="0.35">
      <c r="B9" t="s">
        <v>73</v>
      </c>
      <c r="F9" s="29"/>
      <c r="G9" s="69"/>
      <c r="H9" s="70"/>
      <c r="I9" s="29"/>
      <c r="J9" s="70"/>
      <c r="K9" s="74">
        <f>K8/F8</f>
        <v>0.25409836065573771</v>
      </c>
      <c r="L9" s="71"/>
    </row>
    <row r="10" spans="1:13" x14ac:dyDescent="0.35">
      <c r="F10" s="29"/>
      <c r="G10" s="69"/>
      <c r="H10" s="70"/>
      <c r="I10" s="29"/>
      <c r="J10" s="70"/>
      <c r="K10" s="29"/>
      <c r="L10" s="71"/>
    </row>
    <row r="11" spans="1:13" s="14" customFormat="1" x14ac:dyDescent="0.35">
      <c r="A11" s="14" t="s">
        <v>56</v>
      </c>
      <c r="B11" s="26" t="s">
        <v>8</v>
      </c>
      <c r="C11" s="15"/>
      <c r="D11" s="15"/>
      <c r="E11" s="16"/>
      <c r="F11" s="66"/>
      <c r="G11" s="75"/>
      <c r="H11" s="66"/>
      <c r="I11" s="66"/>
      <c r="J11" s="66"/>
      <c r="K11" s="66"/>
      <c r="L11" s="76"/>
      <c r="M11" s="122"/>
    </row>
    <row r="12" spans="1:13" s="5" customFormat="1" x14ac:dyDescent="0.35">
      <c r="B12" s="7" t="s">
        <v>9</v>
      </c>
      <c r="C12" s="10" t="s">
        <v>12</v>
      </c>
      <c r="D12" s="10" t="s">
        <v>13</v>
      </c>
      <c r="E12" s="10" t="s">
        <v>14</v>
      </c>
      <c r="F12" s="67"/>
      <c r="G12" s="77"/>
      <c r="H12" s="67"/>
      <c r="I12" s="67"/>
      <c r="J12" s="67"/>
      <c r="K12" s="67"/>
      <c r="L12" s="78"/>
      <c r="M12" s="126"/>
    </row>
    <row r="13" spans="1:13" x14ac:dyDescent="0.35">
      <c r="B13" s="11" t="s">
        <v>10</v>
      </c>
      <c r="C13" s="13">
        <v>1</v>
      </c>
      <c r="D13" s="8" t="s">
        <v>62</v>
      </c>
      <c r="E13" s="2">
        <v>5000</v>
      </c>
      <c r="F13" s="29">
        <f>C13*E13</f>
        <v>5000</v>
      </c>
      <c r="G13" s="69">
        <v>1000</v>
      </c>
      <c r="H13" s="70">
        <v>2000</v>
      </c>
      <c r="I13" s="29">
        <v>0</v>
      </c>
      <c r="J13" s="70">
        <v>0</v>
      </c>
      <c r="K13" s="29">
        <v>2000</v>
      </c>
      <c r="L13" s="71"/>
      <c r="M13" s="123">
        <f>F13-SUM(G13:K13)</f>
        <v>0</v>
      </c>
    </row>
    <row r="14" spans="1:13" x14ac:dyDescent="0.35">
      <c r="B14" s="11" t="s">
        <v>63</v>
      </c>
      <c r="C14" s="13">
        <v>4000</v>
      </c>
      <c r="D14" s="8" t="s">
        <v>52</v>
      </c>
      <c r="E14" s="12">
        <v>5</v>
      </c>
      <c r="F14" s="29">
        <f t="shared" ref="F14:F18" si="2">C14*E14</f>
        <v>20000</v>
      </c>
      <c r="G14" s="69">
        <v>3000</v>
      </c>
      <c r="H14" s="70">
        <v>15000</v>
      </c>
      <c r="I14" s="29">
        <v>2000</v>
      </c>
      <c r="J14" s="70">
        <v>0</v>
      </c>
      <c r="K14" s="29">
        <v>0</v>
      </c>
      <c r="L14" s="71"/>
      <c r="M14" s="123">
        <f t="shared" ref="M14:M20" si="3">F14-SUM(G14:K14)</f>
        <v>0</v>
      </c>
    </row>
    <row r="15" spans="1:13" x14ac:dyDescent="0.35">
      <c r="B15" s="11" t="s">
        <v>64</v>
      </c>
      <c r="C15" s="13">
        <v>4000</v>
      </c>
      <c r="D15" s="8" t="s">
        <v>52</v>
      </c>
      <c r="E15" s="12">
        <v>13</v>
      </c>
      <c r="F15" s="29">
        <f t="shared" si="2"/>
        <v>52000</v>
      </c>
      <c r="G15" s="69">
        <v>7000</v>
      </c>
      <c r="H15" s="70">
        <v>35000</v>
      </c>
      <c r="I15" s="29">
        <v>10000</v>
      </c>
      <c r="J15" s="70">
        <v>0</v>
      </c>
      <c r="K15" s="29">
        <v>0</v>
      </c>
      <c r="L15" s="71"/>
      <c r="M15" s="123">
        <f t="shared" si="3"/>
        <v>0</v>
      </c>
    </row>
    <row r="16" spans="1:13" x14ac:dyDescent="0.35">
      <c r="B16" s="11" t="s">
        <v>65</v>
      </c>
      <c r="C16" s="13">
        <v>6000</v>
      </c>
      <c r="D16" s="8" t="s">
        <v>53</v>
      </c>
      <c r="E16" s="12">
        <v>18</v>
      </c>
      <c r="F16" s="29">
        <f t="shared" si="2"/>
        <v>108000</v>
      </c>
      <c r="G16" s="69">
        <v>10500</v>
      </c>
      <c r="H16" s="70">
        <v>80000</v>
      </c>
      <c r="I16" s="29">
        <v>10000</v>
      </c>
      <c r="J16" s="70">
        <v>0</v>
      </c>
      <c r="K16" s="29">
        <v>7500</v>
      </c>
      <c r="L16" s="71"/>
      <c r="M16" s="123">
        <f t="shared" si="3"/>
        <v>0</v>
      </c>
    </row>
    <row r="17" spans="1:13" x14ac:dyDescent="0.35">
      <c r="B17" s="11" t="s">
        <v>66</v>
      </c>
      <c r="C17" s="13">
        <v>300</v>
      </c>
      <c r="D17" s="8" t="s">
        <v>53</v>
      </c>
      <c r="E17" s="12">
        <v>50</v>
      </c>
      <c r="F17" s="29">
        <f t="shared" si="2"/>
        <v>15000</v>
      </c>
      <c r="G17" s="69">
        <v>2000</v>
      </c>
      <c r="H17" s="70">
        <v>12000</v>
      </c>
      <c r="I17" s="29">
        <v>1000</v>
      </c>
      <c r="J17" s="70">
        <v>0</v>
      </c>
      <c r="K17" s="29">
        <v>0</v>
      </c>
      <c r="L17" s="71"/>
      <c r="M17" s="123">
        <f t="shared" si="3"/>
        <v>0</v>
      </c>
    </row>
    <row r="18" spans="1:13" x14ac:dyDescent="0.35">
      <c r="B18" s="11" t="s">
        <v>67</v>
      </c>
      <c r="C18" s="13">
        <v>4000</v>
      </c>
      <c r="D18" s="8" t="s">
        <v>52</v>
      </c>
      <c r="E18" s="12">
        <v>5</v>
      </c>
      <c r="F18" s="29">
        <f t="shared" si="2"/>
        <v>20000</v>
      </c>
      <c r="G18" s="69">
        <v>1000</v>
      </c>
      <c r="H18" s="70">
        <v>8000</v>
      </c>
      <c r="I18" s="29">
        <v>1000</v>
      </c>
      <c r="J18" s="70">
        <v>0</v>
      </c>
      <c r="K18" s="29">
        <v>10000</v>
      </c>
      <c r="L18" s="71"/>
      <c r="M18" s="123">
        <f t="shared" si="3"/>
        <v>0</v>
      </c>
    </row>
    <row r="19" spans="1:13" x14ac:dyDescent="0.35">
      <c r="B19" s="11" t="s">
        <v>11</v>
      </c>
      <c r="C19" s="13">
        <v>1</v>
      </c>
      <c r="D19" s="8" t="s">
        <v>62</v>
      </c>
      <c r="E19" s="2">
        <v>5000</v>
      </c>
      <c r="F19" s="29">
        <f>C19*E19</f>
        <v>5000</v>
      </c>
      <c r="G19" s="69">
        <v>1000</v>
      </c>
      <c r="H19" s="70">
        <v>2000</v>
      </c>
      <c r="I19" s="29">
        <v>0</v>
      </c>
      <c r="J19" s="70">
        <v>0</v>
      </c>
      <c r="K19" s="29">
        <v>2000</v>
      </c>
      <c r="L19" s="71"/>
      <c r="M19" s="123">
        <f t="shared" si="3"/>
        <v>0</v>
      </c>
    </row>
    <row r="20" spans="1:13" x14ac:dyDescent="0.35">
      <c r="F20" s="29"/>
      <c r="G20" s="69"/>
      <c r="H20" s="70"/>
      <c r="I20" s="29"/>
      <c r="J20" s="70"/>
      <c r="K20" s="29"/>
      <c r="L20" s="71"/>
      <c r="M20" s="123">
        <f t="shared" si="3"/>
        <v>0</v>
      </c>
    </row>
    <row r="21" spans="1:13" s="5" customFormat="1" x14ac:dyDescent="0.35">
      <c r="A21" s="5" t="s">
        <v>57</v>
      </c>
      <c r="B21" s="5" t="s">
        <v>26</v>
      </c>
      <c r="C21" s="9"/>
      <c r="D21" s="9"/>
      <c r="E21" s="6"/>
      <c r="F21" s="67"/>
      <c r="G21" s="77"/>
      <c r="H21" s="67"/>
      <c r="I21" s="67"/>
      <c r="J21" s="67"/>
      <c r="K21" s="67"/>
      <c r="L21" s="78"/>
      <c r="M21" s="126"/>
    </row>
    <row r="22" spans="1:13" x14ac:dyDescent="0.35">
      <c r="B22" s="11" t="s">
        <v>27</v>
      </c>
      <c r="C22" s="8">
        <v>5</v>
      </c>
      <c r="D22" s="8" t="s">
        <v>54</v>
      </c>
      <c r="E22" s="2">
        <v>1000</v>
      </c>
      <c r="F22" s="29">
        <f t="shared" ref="F22:F23" si="4">C22*E22</f>
        <v>5000</v>
      </c>
      <c r="G22" s="69">
        <v>1000</v>
      </c>
      <c r="H22" s="70">
        <v>2000</v>
      </c>
      <c r="I22" s="29">
        <v>1000</v>
      </c>
      <c r="J22" s="70">
        <v>0</v>
      </c>
      <c r="K22" s="29">
        <v>1000</v>
      </c>
      <c r="L22" s="71"/>
      <c r="M22" s="123">
        <f t="shared" ref="M22:M23" si="5">F22-SUM(G22:K22)</f>
        <v>0</v>
      </c>
    </row>
    <row r="23" spans="1:13" x14ac:dyDescent="0.35">
      <c r="B23" s="11" t="s">
        <v>28</v>
      </c>
      <c r="C23" s="8">
        <v>10</v>
      </c>
      <c r="D23" s="8" t="s">
        <v>55</v>
      </c>
      <c r="E23" s="2">
        <v>250</v>
      </c>
      <c r="F23" s="29">
        <f t="shared" si="4"/>
        <v>2500</v>
      </c>
      <c r="G23" s="69">
        <v>500</v>
      </c>
      <c r="H23" s="70">
        <v>1500</v>
      </c>
      <c r="I23" s="29">
        <v>250</v>
      </c>
      <c r="J23" s="70">
        <v>0</v>
      </c>
      <c r="K23" s="29">
        <v>250</v>
      </c>
      <c r="L23" s="71"/>
      <c r="M23" s="123">
        <f t="shared" si="5"/>
        <v>0</v>
      </c>
    </row>
    <row r="24" spans="1:13" x14ac:dyDescent="0.35">
      <c r="F24" s="29"/>
      <c r="G24" s="69"/>
      <c r="H24" s="70"/>
      <c r="I24" s="29"/>
      <c r="J24" s="70">
        <v>0</v>
      </c>
      <c r="K24" s="29"/>
      <c r="L24" s="71"/>
    </row>
    <row r="25" spans="1:13" s="5" customFormat="1" x14ac:dyDescent="0.35">
      <c r="A25" s="5" t="s">
        <v>58</v>
      </c>
      <c r="B25" s="5" t="s">
        <v>29</v>
      </c>
      <c r="C25" s="9"/>
      <c r="D25" s="9"/>
      <c r="E25" s="6"/>
      <c r="F25" s="67"/>
      <c r="G25" s="77"/>
      <c r="H25" s="67"/>
      <c r="I25" s="67"/>
      <c r="J25" s="67"/>
      <c r="K25" s="67"/>
      <c r="L25" s="78"/>
      <c r="M25" s="126"/>
    </row>
    <row r="26" spans="1:13" x14ac:dyDescent="0.35">
      <c r="B26" s="11" t="s">
        <v>33</v>
      </c>
      <c r="C26" s="13"/>
      <c r="F26" s="29">
        <v>30000</v>
      </c>
      <c r="G26" s="69">
        <v>0</v>
      </c>
      <c r="H26" s="70">
        <v>15000</v>
      </c>
      <c r="I26" s="29">
        <v>0</v>
      </c>
      <c r="J26" s="70">
        <v>0</v>
      </c>
      <c r="K26" s="29">
        <v>15000</v>
      </c>
      <c r="L26" s="71"/>
      <c r="M26" s="123">
        <f t="shared" ref="M26:M31" si="6">F26-SUM(G26:K26)</f>
        <v>0</v>
      </c>
    </row>
    <row r="27" spans="1:13" x14ac:dyDescent="0.35">
      <c r="B27" s="11" t="s">
        <v>35</v>
      </c>
      <c r="C27" s="13">
        <v>5000</v>
      </c>
      <c r="D27" s="8" t="s">
        <v>68</v>
      </c>
      <c r="E27" s="12">
        <v>1.5</v>
      </c>
      <c r="F27" s="29">
        <f>C27*E27</f>
        <v>7500</v>
      </c>
      <c r="G27" s="69">
        <v>2500</v>
      </c>
      <c r="H27" s="70">
        <v>4000</v>
      </c>
      <c r="I27" s="29">
        <v>1000</v>
      </c>
      <c r="J27" s="70">
        <v>0</v>
      </c>
      <c r="K27" s="29">
        <v>0</v>
      </c>
      <c r="L27" s="71"/>
      <c r="M27" s="123">
        <f t="shared" si="6"/>
        <v>0</v>
      </c>
    </row>
    <row r="28" spans="1:13" x14ac:dyDescent="0.35">
      <c r="B28" s="11" t="s">
        <v>34</v>
      </c>
      <c r="C28" s="13"/>
      <c r="F28" s="29">
        <v>5000</v>
      </c>
      <c r="G28" s="69">
        <v>0</v>
      </c>
      <c r="H28" s="70">
        <v>3000</v>
      </c>
      <c r="I28" s="29">
        <v>0</v>
      </c>
      <c r="J28" s="70">
        <v>0</v>
      </c>
      <c r="K28" s="29">
        <v>2000</v>
      </c>
      <c r="L28" s="71"/>
      <c r="M28" s="123">
        <f t="shared" si="6"/>
        <v>0</v>
      </c>
    </row>
    <row r="29" spans="1:13" x14ac:dyDescent="0.35">
      <c r="B29" s="11" t="s">
        <v>36</v>
      </c>
      <c r="C29" s="13"/>
      <c r="F29" s="29">
        <v>6000</v>
      </c>
      <c r="G29" s="69">
        <v>0</v>
      </c>
      <c r="H29" s="70">
        <v>5000</v>
      </c>
      <c r="I29" s="29">
        <v>0</v>
      </c>
      <c r="J29" s="70">
        <v>0</v>
      </c>
      <c r="K29" s="29">
        <v>1000</v>
      </c>
      <c r="L29" s="71"/>
      <c r="M29" s="123">
        <f t="shared" si="6"/>
        <v>0</v>
      </c>
    </row>
    <row r="30" spans="1:13" x14ac:dyDescent="0.35">
      <c r="B30" s="11" t="s">
        <v>69</v>
      </c>
      <c r="C30" s="8">
        <v>2</v>
      </c>
      <c r="D30" s="8" t="s">
        <v>54</v>
      </c>
      <c r="E30" s="2">
        <v>1000</v>
      </c>
      <c r="F30" s="29">
        <f t="shared" ref="F30:F31" si="7">C30*E30</f>
        <v>2000</v>
      </c>
      <c r="G30" s="69">
        <v>0</v>
      </c>
      <c r="H30" s="70">
        <v>1500</v>
      </c>
      <c r="I30" s="29">
        <v>0</v>
      </c>
      <c r="J30" s="70">
        <v>0</v>
      </c>
      <c r="K30" s="29">
        <v>500</v>
      </c>
      <c r="L30" s="71"/>
      <c r="M30" s="123">
        <f t="shared" si="6"/>
        <v>0</v>
      </c>
    </row>
    <row r="31" spans="1:13" x14ac:dyDescent="0.35">
      <c r="B31" s="11" t="s">
        <v>70</v>
      </c>
      <c r="C31" s="8">
        <v>10</v>
      </c>
      <c r="D31" s="8" t="s">
        <v>55</v>
      </c>
      <c r="E31" s="2">
        <v>1000</v>
      </c>
      <c r="F31" s="29">
        <f t="shared" si="7"/>
        <v>10000</v>
      </c>
      <c r="G31" s="69">
        <v>2000</v>
      </c>
      <c r="H31" s="70">
        <v>7000</v>
      </c>
      <c r="I31" s="29">
        <v>0</v>
      </c>
      <c r="J31" s="70">
        <v>0</v>
      </c>
      <c r="K31" s="29">
        <v>1000</v>
      </c>
      <c r="L31" s="71"/>
      <c r="M31" s="123">
        <f t="shared" si="6"/>
        <v>0</v>
      </c>
    </row>
    <row r="32" spans="1:13" x14ac:dyDescent="0.35">
      <c r="F32" s="29"/>
      <c r="G32" s="69"/>
      <c r="H32" s="70"/>
      <c r="I32" s="29"/>
      <c r="J32" s="70"/>
      <c r="K32" s="29"/>
      <c r="L32" s="71"/>
    </row>
    <row r="33" spans="1:13" s="5" customFormat="1" x14ac:dyDescent="0.35">
      <c r="A33" s="5" t="s">
        <v>59</v>
      </c>
      <c r="B33" s="7" t="s">
        <v>24</v>
      </c>
      <c r="C33" s="9"/>
      <c r="D33" s="9"/>
      <c r="E33" s="6"/>
      <c r="F33" s="67"/>
      <c r="G33" s="77"/>
      <c r="H33" s="67"/>
      <c r="I33" s="67"/>
      <c r="J33" s="67"/>
      <c r="K33" s="67"/>
      <c r="L33" s="78"/>
      <c r="M33" s="126"/>
    </row>
    <row r="34" spans="1:13" x14ac:dyDescent="0.35">
      <c r="B34" s="11" t="s">
        <v>23</v>
      </c>
      <c r="C34" s="8">
        <v>1</v>
      </c>
      <c r="D34" s="8" t="s">
        <v>62</v>
      </c>
      <c r="E34" s="2">
        <v>3500</v>
      </c>
      <c r="F34" s="29">
        <f t="shared" ref="F34" si="8">C34*E34</f>
        <v>3500</v>
      </c>
      <c r="G34" s="69">
        <v>3500</v>
      </c>
      <c r="H34" s="70">
        <v>0</v>
      </c>
      <c r="I34" s="29">
        <v>0</v>
      </c>
      <c r="J34" s="70">
        <v>0</v>
      </c>
      <c r="K34" s="29">
        <v>0</v>
      </c>
      <c r="L34" s="71" t="s">
        <v>124</v>
      </c>
      <c r="M34" s="123">
        <f t="shared" ref="M34:M37" si="9">F34-SUM(G34:K34)</f>
        <v>0</v>
      </c>
    </row>
    <row r="35" spans="1:13" x14ac:dyDescent="0.35">
      <c r="B35" s="11" t="s">
        <v>25</v>
      </c>
      <c r="F35" s="29">
        <v>2000</v>
      </c>
      <c r="G35" s="69">
        <v>1000</v>
      </c>
      <c r="H35" s="70">
        <v>0</v>
      </c>
      <c r="I35" s="29">
        <v>0</v>
      </c>
      <c r="J35" s="70">
        <v>0</v>
      </c>
      <c r="K35" s="29">
        <v>1000</v>
      </c>
      <c r="L35" s="71"/>
      <c r="M35" s="123">
        <f t="shared" si="9"/>
        <v>0</v>
      </c>
    </row>
    <row r="36" spans="1:13" x14ac:dyDescent="0.35">
      <c r="B36" s="11" t="s">
        <v>74</v>
      </c>
      <c r="F36" s="29">
        <v>77800</v>
      </c>
      <c r="G36" s="69">
        <v>70000</v>
      </c>
      <c r="H36" s="70">
        <v>0</v>
      </c>
      <c r="I36" s="29">
        <v>0</v>
      </c>
      <c r="J36" s="70">
        <v>0</v>
      </c>
      <c r="K36" s="29">
        <v>7800</v>
      </c>
      <c r="L36" s="71" t="s">
        <v>124</v>
      </c>
      <c r="M36" s="123">
        <f t="shared" si="9"/>
        <v>0</v>
      </c>
    </row>
    <row r="37" spans="1:13" x14ac:dyDescent="0.35">
      <c r="B37" s="11" t="s">
        <v>75</v>
      </c>
      <c r="F37" s="29">
        <v>34500</v>
      </c>
      <c r="G37" s="69">
        <v>30000</v>
      </c>
      <c r="H37" s="70">
        <v>0</v>
      </c>
      <c r="I37" s="29">
        <v>0</v>
      </c>
      <c r="J37" s="70">
        <v>0</v>
      </c>
      <c r="K37" s="29">
        <v>4500</v>
      </c>
      <c r="L37" s="71" t="s">
        <v>124</v>
      </c>
      <c r="M37" s="123">
        <f t="shared" si="9"/>
        <v>0</v>
      </c>
    </row>
    <row r="38" spans="1:13" x14ac:dyDescent="0.35">
      <c r="F38" s="29"/>
      <c r="G38" s="69"/>
      <c r="H38" s="70"/>
      <c r="I38" s="29"/>
      <c r="J38" s="70"/>
      <c r="K38" s="29"/>
      <c r="L38" s="71"/>
    </row>
    <row r="39" spans="1:13" s="5" customFormat="1" x14ac:dyDescent="0.35">
      <c r="A39" s="5" t="s">
        <v>61</v>
      </c>
      <c r="B39" s="5" t="s">
        <v>60</v>
      </c>
      <c r="C39" s="9"/>
      <c r="D39" s="9"/>
      <c r="E39" s="6"/>
      <c r="F39" s="67"/>
      <c r="G39" s="77"/>
      <c r="H39" s="67"/>
      <c r="I39" s="67"/>
      <c r="J39" s="67"/>
      <c r="K39" s="67"/>
      <c r="L39" s="78"/>
      <c r="M39" s="126"/>
    </row>
    <row r="40" spans="1:13" x14ac:dyDescent="0.35">
      <c r="B40" s="11" t="s">
        <v>31</v>
      </c>
      <c r="F40" s="29">
        <v>5500</v>
      </c>
      <c r="G40" s="69">
        <v>1000</v>
      </c>
      <c r="H40" s="70">
        <v>3500</v>
      </c>
      <c r="I40" s="29">
        <v>1000</v>
      </c>
      <c r="J40" s="70">
        <v>0</v>
      </c>
      <c r="K40" s="29">
        <v>1000</v>
      </c>
      <c r="L40" s="71"/>
      <c r="M40" s="123">
        <f t="shared" ref="M40:M45" si="10">F40-SUM(G40:K40)</f>
        <v>-1000</v>
      </c>
    </row>
    <row r="41" spans="1:13" x14ac:dyDescent="0.35">
      <c r="B41" s="11" t="s">
        <v>32</v>
      </c>
      <c r="F41" s="29">
        <v>3000</v>
      </c>
      <c r="G41" s="69">
        <v>750</v>
      </c>
      <c r="H41" s="70">
        <v>1500</v>
      </c>
      <c r="I41" s="29">
        <v>500</v>
      </c>
      <c r="J41" s="70">
        <v>0</v>
      </c>
      <c r="K41" s="29">
        <v>250</v>
      </c>
      <c r="L41" s="71"/>
      <c r="M41" s="123">
        <f t="shared" si="10"/>
        <v>0</v>
      </c>
    </row>
    <row r="42" spans="1:13" x14ac:dyDescent="0.35">
      <c r="B42" t="s">
        <v>30</v>
      </c>
      <c r="F42" s="29"/>
      <c r="G42" s="69"/>
      <c r="H42" s="70"/>
      <c r="I42" s="29"/>
      <c r="J42" s="70"/>
      <c r="K42" s="29"/>
      <c r="L42" s="71"/>
    </row>
    <row r="43" spans="1:13" s="14" customFormat="1" x14ac:dyDescent="0.35">
      <c r="B43" s="25" t="s">
        <v>71</v>
      </c>
      <c r="C43" s="15"/>
      <c r="D43" s="15"/>
      <c r="E43" s="16"/>
      <c r="F43" s="61">
        <f>SUM(F13:F42)</f>
        <v>419300</v>
      </c>
      <c r="G43" s="79">
        <f>SUM(G13:G42)</f>
        <v>137750</v>
      </c>
      <c r="H43" s="61">
        <f>SUM(H13:H42)</f>
        <v>198000</v>
      </c>
      <c r="I43" s="61">
        <f>SUM(I13:I42)</f>
        <v>27750</v>
      </c>
      <c r="J43" s="61">
        <f>SUM(J13:J42)</f>
        <v>0</v>
      </c>
      <c r="K43" s="61">
        <f>SUM(K13:K42)</f>
        <v>56800</v>
      </c>
      <c r="L43" s="80"/>
      <c r="M43" s="127">
        <f t="shared" si="10"/>
        <v>-1000</v>
      </c>
    </row>
    <row r="44" spans="1:13" x14ac:dyDescent="0.35">
      <c r="G44" s="69"/>
      <c r="H44" s="29"/>
      <c r="I44" s="29"/>
      <c r="J44" s="29"/>
      <c r="K44" s="29"/>
      <c r="L44" s="71"/>
    </row>
    <row r="45" spans="1:13" s="14" customFormat="1" x14ac:dyDescent="0.35">
      <c r="B45" s="27" t="s">
        <v>72</v>
      </c>
      <c r="C45" s="23"/>
      <c r="D45" s="23"/>
      <c r="E45" s="24"/>
      <c r="F45" s="60">
        <f>F8+F43</f>
        <v>480300</v>
      </c>
      <c r="G45" s="81">
        <f>G8+G43</f>
        <v>183250</v>
      </c>
      <c r="H45" s="82">
        <f>H8+H43</f>
        <v>198000</v>
      </c>
      <c r="I45" s="82">
        <f>I8+I43</f>
        <v>27750</v>
      </c>
      <c r="J45" s="82">
        <f>J8+J43</f>
        <v>0</v>
      </c>
      <c r="K45" s="82">
        <f>K8+K43</f>
        <v>72300</v>
      </c>
      <c r="L45" s="83"/>
      <c r="M45" s="127">
        <f t="shared" si="10"/>
        <v>-1000</v>
      </c>
    </row>
    <row r="46" spans="1:13" x14ac:dyDescent="0.35">
      <c r="B46" t="s">
        <v>76</v>
      </c>
      <c r="G46" s="28">
        <f>G45/$F$45</f>
        <v>0.38153237559858422</v>
      </c>
      <c r="H46" s="28">
        <f t="shared" ref="H46:K46" si="11">H45/$F$45</f>
        <v>0.4122423485321674</v>
      </c>
      <c r="I46" s="28">
        <f t="shared" si="11"/>
        <v>5.7776389756402251E-2</v>
      </c>
      <c r="J46" s="28">
        <f t="shared" si="11"/>
        <v>0</v>
      </c>
      <c r="K46" s="28">
        <f t="shared" si="11"/>
        <v>0.15053091817613992</v>
      </c>
    </row>
  </sheetData>
  <mergeCells count="1">
    <mergeCell ref="G1:J1"/>
  </mergeCells>
  <conditionalFormatting sqref="K9">
    <cfRule type="expression" dxfId="12" priority="13">
      <formula>$K$9&lt;0.25</formula>
    </cfRule>
  </conditionalFormatting>
  <conditionalFormatting sqref="M3:M4">
    <cfRule type="cellIs" dxfId="11" priority="12" operator="greaterThan">
      <formula>0</formula>
    </cfRule>
  </conditionalFormatting>
  <conditionalFormatting sqref="M5:M7">
    <cfRule type="cellIs" dxfId="8" priority="9" operator="greaterThan">
      <formula>0</formula>
    </cfRule>
  </conditionalFormatting>
  <conditionalFormatting sqref="M13:M20">
    <cfRule type="cellIs" dxfId="7" priority="8" operator="greaterThan">
      <formula>0</formula>
    </cfRule>
  </conditionalFormatting>
  <conditionalFormatting sqref="M22:M23">
    <cfRule type="cellIs" dxfId="6" priority="7" operator="greaterThan">
      <formula>0</formula>
    </cfRule>
  </conditionalFormatting>
  <conditionalFormatting sqref="M26:M31">
    <cfRule type="cellIs" dxfId="5" priority="6" operator="greaterThan">
      <formula>0</formula>
    </cfRule>
  </conditionalFormatting>
  <conditionalFormatting sqref="M34:M37">
    <cfRule type="cellIs" dxfId="4" priority="5" operator="greaterThan">
      <formula>0</formula>
    </cfRule>
  </conditionalFormatting>
  <conditionalFormatting sqref="M40:M41">
    <cfRule type="cellIs" dxfId="3" priority="4" operator="greaterThan">
      <formula>0</formula>
    </cfRule>
  </conditionalFormatting>
  <conditionalFormatting sqref="M43">
    <cfRule type="cellIs" dxfId="2" priority="3" operator="greaterThan">
      <formula>0</formula>
    </cfRule>
  </conditionalFormatting>
  <conditionalFormatting sqref="M45">
    <cfRule type="cellIs" dxfId="1" priority="2" operator="greaterThan">
      <formula>0</formula>
    </cfRule>
  </conditionalFormatting>
  <conditionalFormatting sqref="K46">
    <cfRule type="cellIs" dxfId="0" priority="1" operator="lessThan">
      <formula>0.12</formula>
    </cfRule>
  </conditionalFormatting>
  <printOptions horizontalCentered="1"/>
  <pageMargins left="0.25" right="0.25" top="0.75" bottom="0.75" header="0.3" footer="0.3"/>
  <pageSetup paperSize="3" orientation="landscape" horizontalDpi="0" verticalDpi="0" r:id="rId1"/>
  <headerFooter>
    <oddHeader>&amp;CSAMPLE COST ESTIMATE</oddHeader>
    <oddFooter>&amp;R&amp;D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5DDF-045F-4500-A57A-3E50607EC43F}">
  <dimension ref="A1:L32"/>
  <sheetViews>
    <sheetView topLeftCell="A13" workbookViewId="0">
      <selection activeCell="C36" sqref="C36"/>
    </sheetView>
  </sheetViews>
  <sheetFormatPr defaultRowHeight="14.5" x14ac:dyDescent="0.35"/>
  <cols>
    <col min="3" max="3" width="33.7265625" bestFit="1" customWidth="1"/>
    <col min="4" max="4" width="23.81640625" style="31" bestFit="1" customWidth="1"/>
    <col min="5" max="5" width="11.1796875" bestFit="1" customWidth="1"/>
    <col min="6" max="6" width="8.7265625" style="31"/>
    <col min="7" max="7" width="11.26953125" customWidth="1"/>
    <col min="8" max="8" width="13" bestFit="1" customWidth="1"/>
  </cols>
  <sheetData>
    <row r="1" spans="1:12" ht="15.5" x14ac:dyDescent="0.35">
      <c r="A1" s="1" t="s">
        <v>37</v>
      </c>
    </row>
    <row r="2" spans="1:12" s="14" customFormat="1" x14ac:dyDescent="0.35">
      <c r="B2" s="33" t="s">
        <v>38</v>
      </c>
      <c r="C2" s="33" t="s">
        <v>39</v>
      </c>
      <c r="D2" s="33" t="s">
        <v>40</v>
      </c>
      <c r="E2" s="32" t="s">
        <v>41</v>
      </c>
      <c r="F2" s="33" t="s">
        <v>13</v>
      </c>
      <c r="G2" s="17" t="s">
        <v>42</v>
      </c>
      <c r="H2" s="17" t="s">
        <v>89</v>
      </c>
      <c r="I2" s="17"/>
      <c r="J2" s="17"/>
      <c r="K2" s="17"/>
      <c r="L2" s="18"/>
    </row>
    <row r="3" spans="1:12" s="54" customFormat="1" x14ac:dyDescent="0.35">
      <c r="A3" s="55"/>
      <c r="B3" s="56" t="s">
        <v>77</v>
      </c>
      <c r="C3" s="57"/>
      <c r="D3" s="58"/>
      <c r="E3" s="57"/>
      <c r="F3" s="58"/>
      <c r="G3" s="57"/>
      <c r="H3" s="59"/>
    </row>
    <row r="4" spans="1:12" x14ac:dyDescent="0.35">
      <c r="A4" s="37"/>
      <c r="B4" s="38"/>
      <c r="C4" s="38" t="s">
        <v>78</v>
      </c>
      <c r="D4" s="39" t="s">
        <v>85</v>
      </c>
      <c r="E4" s="40">
        <v>220</v>
      </c>
      <c r="F4" s="39" t="s">
        <v>87</v>
      </c>
      <c r="G4" s="41">
        <v>20</v>
      </c>
      <c r="H4" s="42">
        <f>E4*G4</f>
        <v>4400</v>
      </c>
    </row>
    <row r="5" spans="1:12" x14ac:dyDescent="0.35">
      <c r="A5" s="37"/>
      <c r="B5" s="38"/>
      <c r="C5" s="38" t="s">
        <v>79</v>
      </c>
      <c r="D5" s="39" t="s">
        <v>86</v>
      </c>
      <c r="E5" s="40">
        <v>80</v>
      </c>
      <c r="F5" s="39" t="s">
        <v>87</v>
      </c>
      <c r="G5" s="41">
        <v>22</v>
      </c>
      <c r="H5" s="42">
        <f t="shared" ref="H5:H10" si="0">E5*G5</f>
        <v>1760</v>
      </c>
    </row>
    <row r="6" spans="1:12" x14ac:dyDescent="0.35">
      <c r="A6" s="37"/>
      <c r="B6" s="38"/>
      <c r="C6" s="38" t="s">
        <v>80</v>
      </c>
      <c r="D6" s="39" t="s">
        <v>86</v>
      </c>
      <c r="E6" s="40">
        <v>9</v>
      </c>
      <c r="F6" s="39" t="s">
        <v>88</v>
      </c>
      <c r="G6" s="41">
        <v>45</v>
      </c>
      <c r="H6" s="42">
        <f t="shared" si="0"/>
        <v>405</v>
      </c>
    </row>
    <row r="7" spans="1:12" x14ac:dyDescent="0.35">
      <c r="A7" s="37"/>
      <c r="B7" s="38"/>
      <c r="C7" s="38" t="s">
        <v>81</v>
      </c>
      <c r="D7" s="39" t="s">
        <v>86</v>
      </c>
      <c r="E7" s="40">
        <v>3</v>
      </c>
      <c r="F7" s="39" t="s">
        <v>88</v>
      </c>
      <c r="G7" s="41">
        <v>45</v>
      </c>
      <c r="H7" s="42">
        <f t="shared" si="0"/>
        <v>135</v>
      </c>
    </row>
    <row r="8" spans="1:12" x14ac:dyDescent="0.35">
      <c r="A8" s="37"/>
      <c r="B8" s="38"/>
      <c r="C8" s="38" t="s">
        <v>82</v>
      </c>
      <c r="D8" s="39" t="s">
        <v>85</v>
      </c>
      <c r="E8" s="40">
        <v>2</v>
      </c>
      <c r="F8" s="39" t="s">
        <v>88</v>
      </c>
      <c r="G8" s="41">
        <v>25</v>
      </c>
      <c r="H8" s="42">
        <f t="shared" si="0"/>
        <v>50</v>
      </c>
    </row>
    <row r="9" spans="1:12" x14ac:dyDescent="0.35">
      <c r="A9" s="37"/>
      <c r="B9" s="38"/>
      <c r="C9" s="38" t="s">
        <v>83</v>
      </c>
      <c r="D9" s="39" t="s">
        <v>85</v>
      </c>
      <c r="E9" s="40">
        <v>32</v>
      </c>
      <c r="F9" s="39" t="s">
        <v>68</v>
      </c>
      <c r="G9" s="41">
        <v>35</v>
      </c>
      <c r="H9" s="42">
        <f t="shared" si="0"/>
        <v>1120</v>
      </c>
    </row>
    <row r="10" spans="1:12" x14ac:dyDescent="0.35">
      <c r="A10" s="43"/>
      <c r="B10" s="44"/>
      <c r="C10" s="44" t="s">
        <v>84</v>
      </c>
      <c r="D10" s="45" t="s">
        <v>86</v>
      </c>
      <c r="E10" s="46">
        <v>1</v>
      </c>
      <c r="F10" s="45" t="s">
        <v>88</v>
      </c>
      <c r="G10" s="47">
        <v>100</v>
      </c>
      <c r="H10" s="48">
        <f t="shared" si="0"/>
        <v>100</v>
      </c>
    </row>
    <row r="11" spans="1:12" s="54" customFormat="1" x14ac:dyDescent="0.35">
      <c r="A11" s="55"/>
      <c r="B11" s="57" t="s">
        <v>90</v>
      </c>
      <c r="C11" s="57"/>
      <c r="D11" s="58"/>
      <c r="E11" s="57"/>
      <c r="F11" s="58"/>
      <c r="G11" s="57"/>
      <c r="H11" s="59"/>
    </row>
    <row r="12" spans="1:12" x14ac:dyDescent="0.35">
      <c r="A12" s="37"/>
      <c r="B12" s="38"/>
      <c r="C12" s="38" t="s">
        <v>91</v>
      </c>
      <c r="D12" s="39" t="s">
        <v>86</v>
      </c>
      <c r="E12" s="49">
        <v>4200</v>
      </c>
      <c r="F12" s="39" t="s">
        <v>68</v>
      </c>
      <c r="G12" s="41">
        <v>3</v>
      </c>
      <c r="H12" s="42">
        <v>12600</v>
      </c>
    </row>
    <row r="13" spans="1:12" x14ac:dyDescent="0.35">
      <c r="A13" s="37"/>
      <c r="B13" s="38"/>
      <c r="C13" s="38" t="s">
        <v>92</v>
      </c>
      <c r="D13" s="39" t="s">
        <v>86</v>
      </c>
      <c r="E13" s="38">
        <v>200</v>
      </c>
      <c r="F13" s="39" t="s">
        <v>68</v>
      </c>
      <c r="G13" s="41">
        <v>2</v>
      </c>
      <c r="H13" s="42">
        <v>400</v>
      </c>
    </row>
    <row r="14" spans="1:12" x14ac:dyDescent="0.35">
      <c r="A14" s="37"/>
      <c r="B14" s="38"/>
      <c r="C14" s="38" t="s">
        <v>93</v>
      </c>
      <c r="D14" s="39" t="s">
        <v>86</v>
      </c>
      <c r="E14" s="49">
        <v>1500</v>
      </c>
      <c r="F14" s="39" t="s">
        <v>87</v>
      </c>
      <c r="G14" s="41">
        <v>4</v>
      </c>
      <c r="H14" s="42">
        <v>6000</v>
      </c>
    </row>
    <row r="15" spans="1:12" x14ac:dyDescent="0.35">
      <c r="A15" s="37"/>
      <c r="B15" s="38"/>
      <c r="C15" s="38" t="s">
        <v>94</v>
      </c>
      <c r="D15" s="39" t="s">
        <v>86</v>
      </c>
      <c r="E15" s="38">
        <v>2</v>
      </c>
      <c r="F15" s="39" t="s">
        <v>88</v>
      </c>
      <c r="G15" s="41">
        <v>65</v>
      </c>
      <c r="H15" s="42">
        <v>130</v>
      </c>
    </row>
    <row r="16" spans="1:12" x14ac:dyDescent="0.35">
      <c r="A16" s="43"/>
      <c r="B16" s="44"/>
      <c r="C16" s="44" t="s">
        <v>95</v>
      </c>
      <c r="D16" s="45" t="s">
        <v>86</v>
      </c>
      <c r="E16" s="44">
        <v>2</v>
      </c>
      <c r="F16" s="45" t="s">
        <v>88</v>
      </c>
      <c r="G16" s="47">
        <v>200</v>
      </c>
      <c r="H16" s="48">
        <v>400</v>
      </c>
    </row>
    <row r="17" spans="1:12" s="54" customFormat="1" x14ac:dyDescent="0.35">
      <c r="A17" s="55"/>
      <c r="B17" s="57" t="s">
        <v>96</v>
      </c>
      <c r="C17" s="57"/>
      <c r="D17" s="58"/>
      <c r="E17" s="57"/>
      <c r="F17" s="58"/>
      <c r="G17" s="57"/>
      <c r="H17" s="59"/>
    </row>
    <row r="18" spans="1:12" x14ac:dyDescent="0.35">
      <c r="A18" s="37"/>
      <c r="B18" s="38"/>
      <c r="C18" s="38" t="s">
        <v>97</v>
      </c>
      <c r="D18" s="39" t="s">
        <v>86</v>
      </c>
      <c r="E18" s="49">
        <v>1600</v>
      </c>
      <c r="F18" s="39" t="s">
        <v>68</v>
      </c>
      <c r="G18" s="41">
        <v>3</v>
      </c>
      <c r="H18" s="42">
        <v>4800</v>
      </c>
    </row>
    <row r="19" spans="1:12" x14ac:dyDescent="0.35">
      <c r="A19" s="43"/>
      <c r="B19" s="44"/>
      <c r="C19" s="44" t="s">
        <v>98</v>
      </c>
      <c r="D19" s="45" t="s">
        <v>85</v>
      </c>
      <c r="E19" s="50">
        <v>1200</v>
      </c>
      <c r="F19" s="45" t="s">
        <v>68</v>
      </c>
      <c r="G19" s="47">
        <v>8</v>
      </c>
      <c r="H19" s="48">
        <v>9600</v>
      </c>
    </row>
    <row r="20" spans="1:12" s="54" customFormat="1" x14ac:dyDescent="0.35">
      <c r="A20" s="55"/>
      <c r="B20" s="57" t="s">
        <v>99</v>
      </c>
      <c r="C20" s="57"/>
      <c r="D20" s="58"/>
      <c r="E20" s="57"/>
      <c r="F20" s="58"/>
      <c r="G20" s="57"/>
      <c r="H20" s="59"/>
    </row>
    <row r="21" spans="1:12" x14ac:dyDescent="0.35">
      <c r="A21" s="37"/>
      <c r="B21" s="38"/>
      <c r="C21" s="38" t="s">
        <v>100</v>
      </c>
      <c r="D21" s="39" t="s">
        <v>85</v>
      </c>
      <c r="E21" s="49">
        <v>1200</v>
      </c>
      <c r="F21" s="39" t="s">
        <v>68</v>
      </c>
      <c r="G21" s="41">
        <v>2</v>
      </c>
      <c r="H21" s="42">
        <v>2400</v>
      </c>
    </row>
    <row r="22" spans="1:12" x14ac:dyDescent="0.35">
      <c r="A22" s="37"/>
      <c r="B22" s="38"/>
      <c r="C22" s="38" t="s">
        <v>101</v>
      </c>
      <c r="D22" s="39" t="s">
        <v>86</v>
      </c>
      <c r="E22" s="49">
        <v>6000</v>
      </c>
      <c r="F22" s="39" t="s">
        <v>68</v>
      </c>
      <c r="G22" s="41">
        <v>2</v>
      </c>
      <c r="H22" s="42">
        <v>12000</v>
      </c>
    </row>
    <row r="23" spans="1:12" x14ac:dyDescent="0.35">
      <c r="A23" s="37"/>
      <c r="B23" s="38"/>
      <c r="C23" s="38" t="s">
        <v>102</v>
      </c>
      <c r="D23" s="39" t="s">
        <v>86</v>
      </c>
      <c r="E23" s="38">
        <v>300</v>
      </c>
      <c r="F23" s="39" t="s">
        <v>87</v>
      </c>
      <c r="G23" s="41">
        <v>1.5</v>
      </c>
      <c r="H23" s="42">
        <v>450</v>
      </c>
    </row>
    <row r="24" spans="1:12" x14ac:dyDescent="0.35">
      <c r="A24" s="43"/>
      <c r="B24" s="44"/>
      <c r="C24" s="44" t="s">
        <v>103</v>
      </c>
      <c r="D24" s="45" t="s">
        <v>86</v>
      </c>
      <c r="E24" s="44">
        <v>300</v>
      </c>
      <c r="F24" s="45" t="s">
        <v>68</v>
      </c>
      <c r="G24" s="47">
        <v>4</v>
      </c>
      <c r="H24" s="48">
        <v>1200</v>
      </c>
    </row>
    <row r="25" spans="1:12" s="54" customFormat="1" x14ac:dyDescent="0.35">
      <c r="A25" s="55"/>
      <c r="B25" s="57" t="s">
        <v>104</v>
      </c>
      <c r="C25" s="57"/>
      <c r="D25" s="58"/>
      <c r="E25" s="57"/>
      <c r="F25" s="58"/>
      <c r="G25" s="57"/>
      <c r="H25" s="59"/>
    </row>
    <row r="26" spans="1:12" x14ac:dyDescent="0.35">
      <c r="A26" s="37"/>
      <c r="B26" s="38"/>
      <c r="C26" s="38" t="s">
        <v>105</v>
      </c>
      <c r="D26" s="39" t="s">
        <v>86</v>
      </c>
      <c r="E26" s="38">
        <v>500</v>
      </c>
      <c r="F26" s="39" t="s">
        <v>87</v>
      </c>
      <c r="G26" s="41">
        <v>9</v>
      </c>
      <c r="H26" s="42">
        <v>4500</v>
      </c>
    </row>
    <row r="27" spans="1:12" x14ac:dyDescent="0.35">
      <c r="A27" s="43"/>
      <c r="B27" s="44"/>
      <c r="C27" s="44" t="s">
        <v>106</v>
      </c>
      <c r="D27" s="45" t="s">
        <v>86</v>
      </c>
      <c r="E27" s="44">
        <v>500</v>
      </c>
      <c r="F27" s="45" t="s">
        <v>87</v>
      </c>
      <c r="G27" s="47">
        <v>5</v>
      </c>
      <c r="H27" s="48">
        <v>2500</v>
      </c>
    </row>
    <row r="28" spans="1:12" x14ac:dyDescent="0.35">
      <c r="A28" s="34"/>
      <c r="B28" s="35" t="s">
        <v>107</v>
      </c>
      <c r="C28" s="35"/>
      <c r="D28" s="36"/>
      <c r="E28" s="35"/>
      <c r="F28" s="36"/>
      <c r="G28" s="35"/>
      <c r="H28" s="51">
        <v>625</v>
      </c>
    </row>
    <row r="29" spans="1:12" x14ac:dyDescent="0.35">
      <c r="A29" s="37"/>
      <c r="B29" s="38" t="s">
        <v>113</v>
      </c>
      <c r="C29" s="38"/>
      <c r="D29" s="39"/>
      <c r="E29" s="95">
        <v>25</v>
      </c>
      <c r="F29" s="39" t="s">
        <v>112</v>
      </c>
      <c r="G29" s="96">
        <v>125</v>
      </c>
      <c r="H29" s="42">
        <f>E29*G29</f>
        <v>3125</v>
      </c>
    </row>
    <row r="30" spans="1:12" x14ac:dyDescent="0.35">
      <c r="A30" s="37"/>
      <c r="B30" s="38" t="s">
        <v>114</v>
      </c>
      <c r="C30" s="38"/>
      <c r="D30" s="39"/>
      <c r="E30" s="95">
        <v>30</v>
      </c>
      <c r="F30" s="39" t="s">
        <v>112</v>
      </c>
      <c r="G30" s="96">
        <v>95</v>
      </c>
      <c r="H30" s="42">
        <f>E30*G30</f>
        <v>2850</v>
      </c>
    </row>
    <row r="31" spans="1:12" x14ac:dyDescent="0.35">
      <c r="A31" s="43"/>
      <c r="B31" s="44" t="s">
        <v>115</v>
      </c>
      <c r="C31" s="44"/>
      <c r="D31" s="45"/>
      <c r="E31" s="44">
        <v>50</v>
      </c>
      <c r="F31" s="45" t="s">
        <v>112</v>
      </c>
      <c r="G31" s="44">
        <v>125</v>
      </c>
      <c r="H31" s="48">
        <f>E31*G31</f>
        <v>6250</v>
      </c>
    </row>
    <row r="32" spans="1:12" s="14" customFormat="1" x14ac:dyDescent="0.35">
      <c r="B32" s="27" t="s">
        <v>111</v>
      </c>
      <c r="C32" s="23"/>
      <c r="D32" s="23"/>
      <c r="E32" s="24"/>
      <c r="F32" s="87"/>
      <c r="G32" s="87"/>
      <c r="H32" s="60">
        <f>SUM(H4:H31)</f>
        <v>77800</v>
      </c>
      <c r="I32" s="30"/>
      <c r="J32" s="30"/>
      <c r="K32" s="30"/>
      <c r="L32" s="18"/>
    </row>
  </sheetData>
  <printOptions horizontalCentered="1"/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0775E-87EF-49AD-AD81-E6B1463FA7D4}">
  <dimension ref="A1:L25"/>
  <sheetViews>
    <sheetView tabSelected="1" topLeftCell="A3" workbookViewId="0">
      <selection activeCell="D7" sqref="D7:I7"/>
    </sheetView>
  </sheetViews>
  <sheetFormatPr defaultRowHeight="14.5" x14ac:dyDescent="0.35"/>
  <cols>
    <col min="2" max="2" width="23.36328125" bestFit="1" customWidth="1"/>
    <col min="3" max="3" width="20.08984375" bestFit="1" customWidth="1"/>
    <col min="9" max="9" width="18.81640625" customWidth="1"/>
    <col min="10" max="10" width="8.7265625" style="31"/>
    <col min="11" max="11" width="8" style="93" bestFit="1" customWidth="1"/>
    <col min="12" max="12" width="10.08984375" style="94" bestFit="1" customWidth="1"/>
  </cols>
  <sheetData>
    <row r="1" spans="1:12" ht="15.5" x14ac:dyDescent="0.35">
      <c r="A1" s="1" t="s">
        <v>43</v>
      </c>
    </row>
    <row r="2" spans="1:12" x14ac:dyDescent="0.35">
      <c r="D2" s="22" t="s">
        <v>45</v>
      </c>
      <c r="E2" s="22"/>
      <c r="F2" s="22"/>
      <c r="G2" s="22"/>
      <c r="H2" s="22"/>
    </row>
    <row r="3" spans="1:12" ht="34.5" x14ac:dyDescent="0.35">
      <c r="A3" s="97"/>
      <c r="B3" s="98" t="s">
        <v>38</v>
      </c>
      <c r="C3" s="98" t="s">
        <v>44</v>
      </c>
      <c r="D3" s="90" t="s">
        <v>46</v>
      </c>
      <c r="E3" s="91" t="s">
        <v>47</v>
      </c>
      <c r="F3" s="92" t="s">
        <v>48</v>
      </c>
      <c r="G3" s="91" t="s">
        <v>49</v>
      </c>
      <c r="H3" s="91" t="s">
        <v>50</v>
      </c>
      <c r="I3" s="89" t="s">
        <v>121</v>
      </c>
      <c r="J3" s="92" t="s">
        <v>13</v>
      </c>
      <c r="K3" s="91" t="s">
        <v>14</v>
      </c>
      <c r="L3" s="99" t="s">
        <v>89</v>
      </c>
    </row>
    <row r="4" spans="1:12" s="107" customFormat="1" x14ac:dyDescent="0.35">
      <c r="A4" s="105"/>
      <c r="B4" s="106" t="s">
        <v>77</v>
      </c>
      <c r="C4" s="106"/>
      <c r="D4" s="112"/>
      <c r="E4" s="113"/>
      <c r="F4" s="113"/>
      <c r="G4" s="113"/>
      <c r="H4" s="113"/>
      <c r="I4" s="114"/>
      <c r="J4" s="116"/>
      <c r="K4" s="117"/>
      <c r="L4" s="118"/>
    </row>
    <row r="5" spans="1:12" x14ac:dyDescent="0.35">
      <c r="A5" s="37"/>
      <c r="B5" s="38" t="s">
        <v>118</v>
      </c>
      <c r="C5" s="38" t="s">
        <v>109</v>
      </c>
      <c r="D5" s="52">
        <v>800</v>
      </c>
      <c r="E5" s="53">
        <v>400</v>
      </c>
      <c r="F5" s="53">
        <v>75</v>
      </c>
      <c r="G5" s="53"/>
      <c r="H5" s="53"/>
      <c r="I5" s="88">
        <f>SUM(D5:H5)</f>
        <v>1275</v>
      </c>
      <c r="J5" s="39" t="s">
        <v>68</v>
      </c>
      <c r="K5" s="101">
        <v>2</v>
      </c>
      <c r="L5" s="100">
        <f>I5*K5</f>
        <v>2550</v>
      </c>
    </row>
    <row r="6" spans="1:12" x14ac:dyDescent="0.35">
      <c r="A6" s="37"/>
      <c r="B6" s="95" t="s">
        <v>119</v>
      </c>
      <c r="C6" s="38" t="s">
        <v>109</v>
      </c>
      <c r="D6" s="52"/>
      <c r="E6" s="53"/>
      <c r="F6" s="53"/>
      <c r="G6" s="53">
        <v>62</v>
      </c>
      <c r="H6" s="53"/>
      <c r="I6" s="88">
        <v>62</v>
      </c>
      <c r="J6" s="39" t="s">
        <v>87</v>
      </c>
      <c r="K6" s="101">
        <v>2.25</v>
      </c>
      <c r="L6" s="100">
        <f>I6*K6</f>
        <v>139.5</v>
      </c>
    </row>
    <row r="7" spans="1:12" s="107" customFormat="1" x14ac:dyDescent="0.35">
      <c r="A7" s="105"/>
      <c r="B7" s="106" t="s">
        <v>90</v>
      </c>
      <c r="C7" s="106"/>
      <c r="D7" s="112"/>
      <c r="E7" s="113"/>
      <c r="F7" s="113"/>
      <c r="G7" s="113"/>
      <c r="H7" s="113"/>
      <c r="I7" s="114"/>
      <c r="J7" s="119"/>
      <c r="K7" s="115"/>
      <c r="L7" s="120"/>
    </row>
    <row r="8" spans="1:12" x14ac:dyDescent="0.35">
      <c r="A8" s="37"/>
      <c r="B8" s="38" t="s">
        <v>118</v>
      </c>
      <c r="C8" s="38" t="s">
        <v>110</v>
      </c>
      <c r="D8" s="52">
        <v>800</v>
      </c>
      <c r="E8" s="53">
        <v>400</v>
      </c>
      <c r="F8" s="53">
        <v>75</v>
      </c>
      <c r="G8" s="53"/>
      <c r="H8" s="53"/>
      <c r="I8" s="88">
        <f>SUM(D8:H8)</f>
        <v>1275</v>
      </c>
      <c r="J8" s="39" t="s">
        <v>68</v>
      </c>
      <c r="K8" s="101">
        <v>4</v>
      </c>
      <c r="L8" s="100">
        <f>I8*K8</f>
        <v>5100</v>
      </c>
    </row>
    <row r="9" spans="1:12" x14ac:dyDescent="0.35">
      <c r="A9" s="37"/>
      <c r="B9" s="95" t="s">
        <v>119</v>
      </c>
      <c r="C9" s="38" t="s">
        <v>110</v>
      </c>
      <c r="D9" s="52"/>
      <c r="E9" s="53"/>
      <c r="F9" s="53"/>
      <c r="G9" s="53">
        <v>60</v>
      </c>
      <c r="H9" s="53"/>
      <c r="I9" s="88">
        <f>SUM(D9:H9)</f>
        <v>60</v>
      </c>
      <c r="J9" s="39" t="s">
        <v>87</v>
      </c>
      <c r="K9" s="101">
        <v>2.25</v>
      </c>
      <c r="L9" s="100">
        <f>I9*K9</f>
        <v>135</v>
      </c>
    </row>
    <row r="10" spans="1:12" x14ac:dyDescent="0.35">
      <c r="A10" s="37"/>
      <c r="B10" s="95" t="s">
        <v>120</v>
      </c>
      <c r="C10" s="38" t="s">
        <v>110</v>
      </c>
      <c r="D10" s="52"/>
      <c r="E10" s="53"/>
      <c r="F10" s="53"/>
      <c r="G10" s="53"/>
      <c r="H10" s="53">
        <v>8</v>
      </c>
      <c r="I10" s="104">
        <v>8</v>
      </c>
      <c r="J10" s="39" t="s">
        <v>88</v>
      </c>
      <c r="K10" s="101">
        <v>90</v>
      </c>
      <c r="L10" s="100">
        <f>I10*K10</f>
        <v>720</v>
      </c>
    </row>
    <row r="11" spans="1:12" s="107" customFormat="1" x14ac:dyDescent="0.35">
      <c r="A11" s="105"/>
      <c r="B11" s="106" t="s">
        <v>96</v>
      </c>
      <c r="C11" s="106"/>
      <c r="D11" s="112"/>
      <c r="E11" s="113"/>
      <c r="F11" s="113"/>
      <c r="G11" s="113"/>
      <c r="H11" s="113"/>
      <c r="I11" s="114"/>
      <c r="J11" s="119"/>
      <c r="K11" s="115"/>
      <c r="L11" s="120"/>
    </row>
    <row r="12" spans="1:12" x14ac:dyDescent="0.35">
      <c r="A12" s="37"/>
      <c r="B12" s="95" t="s">
        <v>118</v>
      </c>
      <c r="C12" s="38" t="s">
        <v>110</v>
      </c>
      <c r="D12" s="52">
        <v>800</v>
      </c>
      <c r="E12" s="53">
        <v>400</v>
      </c>
      <c r="F12" s="53">
        <v>75</v>
      </c>
      <c r="G12" s="53"/>
      <c r="H12" s="53"/>
      <c r="I12" s="88">
        <f>SUM(D12:H12)</f>
        <v>1275</v>
      </c>
      <c r="J12" s="39" t="s">
        <v>68</v>
      </c>
      <c r="K12" s="101">
        <v>4</v>
      </c>
      <c r="L12" s="100">
        <f>I12*K12</f>
        <v>5100</v>
      </c>
    </row>
    <row r="13" spans="1:12" x14ac:dyDescent="0.35">
      <c r="A13" s="37"/>
      <c r="B13" s="95" t="s">
        <v>119</v>
      </c>
      <c r="C13" s="38" t="s">
        <v>110</v>
      </c>
      <c r="D13" s="52"/>
      <c r="E13" s="53"/>
      <c r="F13" s="53"/>
      <c r="G13" s="53">
        <v>60</v>
      </c>
      <c r="H13" s="53"/>
      <c r="I13" s="88">
        <f>SUM(D13:H13)</f>
        <v>60</v>
      </c>
      <c r="J13" s="39" t="s">
        <v>87</v>
      </c>
      <c r="K13" s="101">
        <v>2.25</v>
      </c>
      <c r="L13" s="100">
        <f>I13*K13</f>
        <v>135</v>
      </c>
    </row>
    <row r="14" spans="1:12" x14ac:dyDescent="0.35">
      <c r="A14" s="37"/>
      <c r="B14" s="95" t="s">
        <v>120</v>
      </c>
      <c r="C14" s="38" t="s">
        <v>110</v>
      </c>
      <c r="D14" s="52"/>
      <c r="E14" s="53"/>
      <c r="F14" s="53"/>
      <c r="G14" s="53"/>
      <c r="H14" s="53">
        <v>12</v>
      </c>
      <c r="I14" s="88">
        <v>12</v>
      </c>
      <c r="J14" s="39" t="s">
        <v>88</v>
      </c>
      <c r="K14" s="101">
        <v>90</v>
      </c>
      <c r="L14" s="100">
        <f>I14*K14</f>
        <v>1080</v>
      </c>
    </row>
    <row r="15" spans="1:12" s="107" customFormat="1" x14ac:dyDescent="0.35">
      <c r="A15" s="105"/>
      <c r="B15" s="106" t="s">
        <v>99</v>
      </c>
      <c r="C15" s="106"/>
      <c r="D15" s="112"/>
      <c r="E15" s="113"/>
      <c r="F15" s="113"/>
      <c r="G15" s="113"/>
      <c r="H15" s="113"/>
      <c r="I15" s="114"/>
      <c r="J15" s="119"/>
      <c r="K15" s="115"/>
      <c r="L15" s="120"/>
    </row>
    <row r="16" spans="1:12" x14ac:dyDescent="0.35">
      <c r="A16" s="37"/>
      <c r="B16" s="95" t="s">
        <v>118</v>
      </c>
      <c r="C16" s="38" t="s">
        <v>110</v>
      </c>
      <c r="D16" s="52">
        <v>800</v>
      </c>
      <c r="E16" s="53">
        <v>400</v>
      </c>
      <c r="F16" s="53">
        <v>75</v>
      </c>
      <c r="G16" s="53"/>
      <c r="H16" s="53"/>
      <c r="I16" s="88">
        <f>SUM(D16:H16)</f>
        <v>1275</v>
      </c>
      <c r="J16" s="39" t="s">
        <v>68</v>
      </c>
      <c r="K16" s="101">
        <v>4</v>
      </c>
      <c r="L16" s="100">
        <f>I16*K16</f>
        <v>5100</v>
      </c>
    </row>
    <row r="17" spans="1:12" x14ac:dyDescent="0.35">
      <c r="A17" s="37"/>
      <c r="B17" s="95" t="s">
        <v>119</v>
      </c>
      <c r="C17" s="38" t="s">
        <v>110</v>
      </c>
      <c r="D17" s="52"/>
      <c r="E17" s="53"/>
      <c r="F17" s="53"/>
      <c r="G17" s="53">
        <v>60</v>
      </c>
      <c r="H17" s="53"/>
      <c r="I17" s="88">
        <f>SUM(D17:H17)</f>
        <v>60</v>
      </c>
      <c r="J17" s="39" t="s">
        <v>87</v>
      </c>
      <c r="K17" s="101">
        <v>2.25</v>
      </c>
      <c r="L17" s="100">
        <f>I17*K17</f>
        <v>135</v>
      </c>
    </row>
    <row r="18" spans="1:12" x14ac:dyDescent="0.35">
      <c r="A18" s="37"/>
      <c r="B18" s="95" t="s">
        <v>120</v>
      </c>
      <c r="C18" s="38" t="s">
        <v>110</v>
      </c>
      <c r="D18" s="52"/>
      <c r="E18" s="53"/>
      <c r="F18" s="53"/>
      <c r="G18" s="53"/>
      <c r="H18" s="53">
        <v>12</v>
      </c>
      <c r="I18" s="88">
        <v>12</v>
      </c>
      <c r="J18" s="39" t="s">
        <v>88</v>
      </c>
      <c r="K18" s="101">
        <v>90</v>
      </c>
      <c r="L18" s="100">
        <f>I18*K18</f>
        <v>1080</v>
      </c>
    </row>
    <row r="19" spans="1:12" s="107" customFormat="1" x14ac:dyDescent="0.35">
      <c r="A19" s="105"/>
      <c r="B19" s="106" t="s">
        <v>108</v>
      </c>
      <c r="C19" s="106"/>
      <c r="D19" s="112"/>
      <c r="E19" s="113"/>
      <c r="F19" s="113"/>
      <c r="G19" s="113"/>
      <c r="H19" s="113"/>
      <c r="I19" s="114"/>
      <c r="J19" s="119"/>
      <c r="K19" s="115"/>
      <c r="L19" s="120"/>
    </row>
    <row r="20" spans="1:12" x14ac:dyDescent="0.35">
      <c r="A20" s="43"/>
      <c r="B20" s="44" t="s">
        <v>122</v>
      </c>
      <c r="C20" s="44" t="s">
        <v>109</v>
      </c>
      <c r="D20" s="52">
        <v>300</v>
      </c>
      <c r="E20" s="53"/>
      <c r="F20" s="53"/>
      <c r="G20" s="53"/>
      <c r="H20" s="53"/>
      <c r="I20" s="88">
        <f>SUM(D20:H20)</f>
        <v>300</v>
      </c>
      <c r="J20" s="39" t="s">
        <v>68</v>
      </c>
      <c r="K20" s="102">
        <v>16</v>
      </c>
      <c r="L20" s="108">
        <f>I20*K20</f>
        <v>4800</v>
      </c>
    </row>
    <row r="21" spans="1:12" x14ac:dyDescent="0.35">
      <c r="A21" s="34"/>
      <c r="B21" s="35" t="s">
        <v>107</v>
      </c>
      <c r="C21" s="35"/>
      <c r="D21" s="36"/>
      <c r="E21" s="35"/>
      <c r="F21" s="35"/>
      <c r="G21" s="35"/>
      <c r="H21" s="35"/>
      <c r="I21" s="35">
        <v>1</v>
      </c>
      <c r="J21" s="36" t="s">
        <v>62</v>
      </c>
      <c r="K21" s="35">
        <v>625</v>
      </c>
      <c r="L21" s="109">
        <f>I21*K21</f>
        <v>625</v>
      </c>
    </row>
    <row r="22" spans="1:12" x14ac:dyDescent="0.35">
      <c r="A22" s="37"/>
      <c r="B22" s="38" t="s">
        <v>113</v>
      </c>
      <c r="C22" s="38"/>
      <c r="D22" s="39"/>
      <c r="E22" s="38"/>
      <c r="F22" s="38"/>
      <c r="G22" s="38"/>
      <c r="H22" s="38"/>
      <c r="I22" s="95">
        <v>20</v>
      </c>
      <c r="J22" s="39" t="s">
        <v>112</v>
      </c>
      <c r="K22" s="96">
        <v>125</v>
      </c>
      <c r="L22" s="110">
        <f>I22*K22</f>
        <v>2500</v>
      </c>
    </row>
    <row r="23" spans="1:12" x14ac:dyDescent="0.35">
      <c r="A23" s="37"/>
      <c r="B23" s="38" t="s">
        <v>114</v>
      </c>
      <c r="C23" s="38"/>
      <c r="D23" s="39"/>
      <c r="E23" s="38"/>
      <c r="F23" s="38"/>
      <c r="G23" s="38"/>
      <c r="H23" s="38"/>
      <c r="I23" s="95">
        <v>40</v>
      </c>
      <c r="J23" s="39" t="s">
        <v>112</v>
      </c>
      <c r="K23" s="96">
        <v>95</v>
      </c>
      <c r="L23" s="110">
        <f>I23*K23</f>
        <v>3800</v>
      </c>
    </row>
    <row r="24" spans="1:12" x14ac:dyDescent="0.35">
      <c r="A24" s="43"/>
      <c r="B24" s="44" t="s">
        <v>116</v>
      </c>
      <c r="C24" s="44"/>
      <c r="D24" s="45"/>
      <c r="E24" s="44"/>
      <c r="F24" s="44"/>
      <c r="G24" s="44"/>
      <c r="H24" s="44"/>
      <c r="I24" s="44">
        <v>12</v>
      </c>
      <c r="J24" s="45" t="s">
        <v>112</v>
      </c>
      <c r="K24" s="103">
        <v>125</v>
      </c>
      <c r="L24" s="111">
        <f>I24*K24</f>
        <v>1500</v>
      </c>
    </row>
    <row r="25" spans="1:12" x14ac:dyDescent="0.35">
      <c r="A25" s="14"/>
      <c r="B25" s="27" t="s">
        <v>117</v>
      </c>
      <c r="C25" s="23"/>
      <c r="D25" s="23"/>
      <c r="E25" s="24"/>
      <c r="F25" s="24"/>
      <c r="G25" s="24"/>
      <c r="H25" s="24"/>
      <c r="I25" s="24"/>
      <c r="J25" s="30"/>
      <c r="K25" s="30"/>
      <c r="L25" s="60">
        <f>SUM(L5:L24)</f>
        <v>34499.5</v>
      </c>
    </row>
  </sheetData>
  <mergeCells count="11">
    <mergeCell ref="D19:I19"/>
    <mergeCell ref="J4:L4"/>
    <mergeCell ref="J7:L7"/>
    <mergeCell ref="J11:L11"/>
    <mergeCell ref="J15:L15"/>
    <mergeCell ref="J19:L19"/>
    <mergeCell ref="D2:H2"/>
    <mergeCell ref="D4:I4"/>
    <mergeCell ref="D7:I7"/>
    <mergeCell ref="D11:I11"/>
    <mergeCell ref="D15:I15"/>
  </mergeCells>
  <printOptions horizontalCentered="1"/>
  <pageMargins left="0.7" right="0.7" top="0.75" bottom="0.75" header="0.3" footer="0.3"/>
  <pageSetup paperSize="5" orientation="landscape" horizontalDpi="0" verticalDpi="0" r:id="rId1"/>
  <headerFooter>
    <oddHeader>&amp;CSAMPLE LEAD-BASED PAINT COST ESTIMATE</oddHeader>
    <oddFooter>&amp;R&amp;T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08F54C2D7DC44EAE0D2663C9454B10" ma:contentTypeVersion="9" ma:contentTypeDescription="Create a new document." ma:contentTypeScope="" ma:versionID="c83884deeaab46f506c75ffb95995838">
  <xsd:schema xmlns:xsd="http://www.w3.org/2001/XMLSchema" xmlns:xs="http://www.w3.org/2001/XMLSchema" xmlns:p="http://schemas.microsoft.com/office/2006/metadata/properties" xmlns:ns2="09e3d6cd-ab51-41d8-a395-b7951242d2a3" xmlns:ns3="0cab617a-a358-454a-b57a-a95f04bdac87" targetNamespace="http://schemas.microsoft.com/office/2006/metadata/properties" ma:root="true" ma:fieldsID="439192abb65e93934a378f1f78c32758" ns2:_="" ns3:_="">
    <xsd:import namespace="09e3d6cd-ab51-41d8-a395-b7951242d2a3"/>
    <xsd:import namespace="0cab617a-a358-454a-b57a-a95f04bdac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e3d6cd-ab51-41d8-a395-b7951242d2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ab617a-a358-454a-b57a-a95f04bdac8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1FF8C8-93F9-4D60-83B1-DB1F76737DB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D69634-C698-43A4-9B9D-074AEDD120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477789-A1A4-4EC6-87FA-D620EDEE9D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Invest &amp; Cleanup Estimate</vt:lpstr>
      <vt:lpstr>Asbestos Summary &amp; Estimate</vt:lpstr>
      <vt:lpstr>Lead-Based Paint Summary &amp; Est.</vt:lpstr>
      <vt:lpstr>'Asbestos Summary &amp; Estimate'!Print_Area</vt:lpstr>
      <vt:lpstr>'Invest &amp; Cleanup Estimate'!Print_Area</vt:lpstr>
      <vt:lpstr>'Lead-Based Paint Summary &amp; Est.'!Print_Area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Marcus</dc:creator>
  <cp:lastModifiedBy>Martin, Marcus</cp:lastModifiedBy>
  <cp:lastPrinted>2021-02-04T22:57:22Z</cp:lastPrinted>
  <dcterms:created xsi:type="dcterms:W3CDTF">2021-02-03T17:57:07Z</dcterms:created>
  <dcterms:modified xsi:type="dcterms:W3CDTF">2021-02-04T22:58:13Z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0x0101009808F54C2D7DC44EAE0D2663C9454B10</vt:lpwstr>
  </property>
</Properties>
</file>