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N:\ESGM\Finance\SAC\Forms\Activity Reporting Forms\2023 Report Forms\"/>
    </mc:Choice>
  </mc:AlternateContent>
  <xr:revisionPtr revIDLastSave="0" documentId="13_ncr:1_{70520186-D8EE-468D-914E-FB0715A32A8A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SAC-A_RC_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2" l="1"/>
  <c r="I11" i="2" l="1"/>
  <c r="I15" i="2"/>
  <c r="I16" i="2"/>
  <c r="I23" i="2"/>
  <c r="I26" i="2"/>
  <c r="I31" i="2"/>
  <c r="I32" i="2"/>
  <c r="I44" i="2"/>
  <c r="I12" i="2"/>
  <c r="I13" i="2"/>
  <c r="I14" i="2"/>
  <c r="I17" i="2"/>
  <c r="I18" i="2" s="1"/>
  <c r="I28" i="2"/>
  <c r="I29" i="2" s="1"/>
  <c r="I34" i="2" s="1"/>
  <c r="I25" i="2"/>
  <c r="I22" i="2"/>
  <c r="I36" i="2" l="1"/>
  <c r="I40" i="2" s="1"/>
  <c r="I47" i="2" s="1"/>
  <c r="I42" i="2" l="1"/>
  <c r="I45" i="2" s="1"/>
</calcChain>
</file>

<file path=xl/sharedStrings.xml><?xml version="1.0" encoding="utf-8"?>
<sst xmlns="http://schemas.openxmlformats.org/spreadsheetml/2006/main" count="62" uniqueCount="56">
  <si>
    <t>Sewer Availability Charge (SAC)</t>
  </si>
  <si>
    <t>SECTION 1 - Full SAC Rate</t>
  </si>
  <si>
    <t>Single Family Dwelling</t>
  </si>
  <si>
    <r>
      <t>Multi-Family</t>
    </r>
    <r>
      <rPr>
        <sz val="7"/>
        <rFont val="Arial"/>
        <family val="2"/>
      </rPr>
      <t xml:space="preserve"> (includes duplex, townhome, condo, assisted living)</t>
    </r>
  </si>
  <si>
    <r>
      <t>Apartment</t>
    </r>
    <r>
      <rPr>
        <sz val="7"/>
        <rFont val="Arial"/>
        <family val="2"/>
      </rPr>
      <t xml:space="preserve"> (with individual laundry connections or no central laundry)</t>
    </r>
  </si>
  <si>
    <r>
      <t xml:space="preserve">Residential/Commercial Combination </t>
    </r>
    <r>
      <rPr>
        <sz val="7"/>
        <rFont val="Arial"/>
        <family val="2"/>
      </rPr>
      <t>(residential and commercial mixed building)</t>
    </r>
  </si>
  <si>
    <t>Commercial</t>
  </si>
  <si>
    <t>Institutional/Governmental</t>
  </si>
  <si>
    <t>Sub-Total SAC Units Section 1:</t>
  </si>
  <si>
    <r>
      <t xml:space="preserve">Apartment </t>
    </r>
    <r>
      <rPr>
        <sz val="7"/>
        <rFont val="Arial"/>
        <family val="2"/>
      </rPr>
      <t>(without individual laundry connections)</t>
    </r>
  </si>
  <si>
    <r>
      <t xml:space="preserve">x 80% </t>
    </r>
    <r>
      <rPr>
        <sz val="8"/>
        <rFont val="Arial"/>
        <family val="2"/>
      </rPr>
      <t>(to receive 20% discount)</t>
    </r>
    <r>
      <rPr>
        <b/>
        <sz val="10"/>
        <rFont val="Arial"/>
        <family val="2"/>
      </rPr>
      <t xml:space="preserve">:  = </t>
    </r>
  </si>
  <si>
    <r>
      <t xml:space="preserve">x 75% </t>
    </r>
    <r>
      <rPr>
        <sz val="8"/>
        <rFont val="Arial"/>
        <family val="2"/>
      </rPr>
      <t>(to receive 25% discount)</t>
    </r>
    <r>
      <rPr>
        <b/>
        <sz val="10"/>
        <rFont val="Arial"/>
        <family val="2"/>
      </rPr>
      <t>:  =</t>
    </r>
  </si>
  <si>
    <t>or dishwashers)</t>
  </si>
  <si>
    <t>or non-discounted apartment)</t>
  </si>
  <si>
    <t xml:space="preserve">x 20%:  = </t>
  </si>
  <si>
    <t>Sub-Total SAC Units Section 2:</t>
  </si>
  <si>
    <t>Net SAC Units from Section 1 + Section 2:</t>
  </si>
  <si>
    <r>
      <t>Sub-Total SAC Units</t>
    </r>
    <r>
      <rPr>
        <b/>
        <sz val="8"/>
        <rFont val="Arial"/>
        <family val="2"/>
      </rPr>
      <t xml:space="preserve"> </t>
    </r>
    <r>
      <rPr>
        <b/>
        <sz val="10"/>
        <rFont val="Arial"/>
        <family val="2"/>
      </rPr>
      <t>:</t>
    </r>
  </si>
  <si>
    <t>Sub-Total SAC Amount Due:</t>
  </si>
  <si>
    <r>
      <t xml:space="preserve">Adjustments </t>
    </r>
    <r>
      <rPr>
        <b/>
        <sz val="8"/>
        <rFont val="Arial"/>
        <family val="2"/>
      </rPr>
      <t xml:space="preserve">(attach explanation) </t>
    </r>
    <r>
      <rPr>
        <b/>
        <sz val="10"/>
        <rFont val="Arial"/>
        <family val="2"/>
      </rPr>
      <t>:   +</t>
    </r>
  </si>
  <si>
    <t>TOTAL AMOUNT DUE:</t>
  </si>
  <si>
    <t>Activity Report prepared by:</t>
  </si>
  <si>
    <t>(Name)</t>
  </si>
  <si>
    <t>(Date)</t>
  </si>
  <si>
    <t>(Title)</t>
  </si>
  <si>
    <t>(Phone)</t>
  </si>
  <si>
    <t>(E-mail Address)</t>
  </si>
  <si>
    <t>Year</t>
  </si>
  <si>
    <t>Customer Community</t>
  </si>
  <si>
    <r>
      <t xml:space="preserve">1% Discount for Prompt Payment:   </t>
    </r>
    <r>
      <rPr>
        <b/>
        <sz val="11"/>
        <rFont val="Arial"/>
        <family val="2"/>
      </rPr>
      <t>-</t>
    </r>
  </si>
  <si>
    <r>
      <t xml:space="preserve">Net SAC Unit Credit Balance from Previous Reporting Period:  </t>
    </r>
    <r>
      <rPr>
        <b/>
        <sz val="14"/>
        <rFont val="Arial"/>
        <family val="2"/>
      </rPr>
      <t xml:space="preserve"> </t>
    </r>
    <r>
      <rPr>
        <b/>
        <sz val="12"/>
        <rFont val="Arial"/>
        <family val="2"/>
      </rPr>
      <t>-</t>
    </r>
  </si>
  <si>
    <r>
      <t xml:space="preserve">Allowable Net Credits </t>
    </r>
    <r>
      <rPr>
        <b/>
        <u/>
        <sz val="10"/>
        <rFont val="Arial"/>
        <family val="2"/>
      </rPr>
      <t>(Only from SAC Paid)</t>
    </r>
    <r>
      <rPr>
        <b/>
        <sz val="10"/>
        <rFont val="Arial"/>
        <family val="2"/>
      </rPr>
      <t xml:space="preserve"> to be taken Community-Wide:  </t>
    </r>
    <r>
      <rPr>
        <b/>
        <sz val="14"/>
        <rFont val="Arial"/>
        <family val="2"/>
      </rPr>
      <t xml:space="preserve"> </t>
    </r>
    <r>
      <rPr>
        <b/>
        <sz val="12"/>
        <rFont val="Arial"/>
        <family val="2"/>
      </rPr>
      <t>-</t>
    </r>
  </si>
  <si>
    <r>
      <t xml:space="preserve">MCES SAC Deferral Original Payment(s) </t>
    </r>
    <r>
      <rPr>
        <b/>
        <sz val="8"/>
        <rFont val="Arial"/>
        <family val="2"/>
      </rPr>
      <t>(attach MCES SAC-E Form) :</t>
    </r>
  </si>
  <si>
    <t>the reporting period. Postmark date is not acceptable.</t>
  </si>
  <si>
    <r>
      <t xml:space="preserve">Reporting Period </t>
    </r>
    <r>
      <rPr>
        <b/>
        <sz val="10"/>
        <rFont val="Arial"/>
        <family val="2"/>
      </rPr>
      <t>(month or quarter)</t>
    </r>
  </si>
  <si>
    <t>(If discount applied in letter, enter SAC due in Section 1 on Apartment line.)</t>
  </si>
  <si>
    <t>(If discount applied in letter, enter SAC due in Section 1 on Multi-Family line.)</t>
  </si>
  <si>
    <r>
      <t>Apartment/Condo Conversion</t>
    </r>
    <r>
      <rPr>
        <sz val="7"/>
        <rFont val="Arial"/>
        <family val="2"/>
      </rPr>
      <t xml:space="preserve"> (converting a discounted apartment to a condominium</t>
    </r>
  </si>
  <si>
    <r>
      <t xml:space="preserve">x 60% </t>
    </r>
    <r>
      <rPr>
        <sz val="8"/>
        <rFont val="Arial"/>
        <family val="2"/>
      </rPr>
      <t>(to receive 40% discount</t>
    </r>
    <r>
      <rPr>
        <b/>
        <sz val="8"/>
        <rFont val="Arial"/>
        <family val="2"/>
      </rPr>
      <t>)</t>
    </r>
    <r>
      <rPr>
        <b/>
        <sz val="10"/>
        <rFont val="Arial"/>
        <family val="2"/>
      </rPr>
      <t>:  =</t>
    </r>
  </si>
  <si>
    <r>
      <rPr>
        <sz val="10"/>
        <color theme="1"/>
        <rFont val="Arial"/>
        <family val="2"/>
      </rPr>
      <t>Publicly-Assisted Housing</t>
    </r>
    <r>
      <rPr>
        <sz val="7"/>
        <rFont val="Arial"/>
        <family val="2"/>
      </rPr>
      <t xml:space="preserve"> (without garbage disposals or dishwashers)</t>
    </r>
  </si>
  <si>
    <r>
      <rPr>
        <sz val="10"/>
        <color theme="1"/>
        <rFont val="Arial"/>
        <family val="2"/>
      </rPr>
      <t>Publicly-Assisted Housing</t>
    </r>
    <r>
      <rPr>
        <sz val="12"/>
        <color theme="1"/>
        <rFont val="Arial"/>
        <family val="2"/>
      </rPr>
      <t xml:space="preserve"> </t>
    </r>
    <r>
      <rPr>
        <sz val="7"/>
        <rFont val="Arial"/>
        <family val="2"/>
      </rPr>
      <t>(without individual laundry connections, garbage disposals</t>
    </r>
  </si>
  <si>
    <t>To Be Entered by Report Preparer:</t>
  </si>
  <si>
    <t>SAC Rate:</t>
  </si>
  <si>
    <t>SAC Increment:</t>
  </si>
  <si>
    <r>
      <t xml:space="preserve">Total SAC Rate </t>
    </r>
    <r>
      <rPr>
        <b/>
        <sz val="8"/>
        <rFont val="Arial"/>
        <family val="2"/>
      </rPr>
      <t>(Sum of SAC Rate + SAC Increment)</t>
    </r>
    <r>
      <rPr>
        <b/>
        <sz val="10"/>
        <rFont val="Arial"/>
        <family val="2"/>
      </rPr>
      <t>:  x</t>
    </r>
  </si>
  <si>
    <t>The payment and report must be received by MCES in</t>
  </si>
  <si>
    <t>our offices no later than 30 days after the end of</t>
  </si>
  <si>
    <t>Only for MCES Permitted Industrial User SAC Payments</t>
  </si>
  <si>
    <t>2023 ACTIVITY SUMMARY REPORT FOR RURAL CENTERS</t>
  </si>
  <si>
    <r>
      <t xml:space="preserve">Attach SAC Form </t>
    </r>
    <r>
      <rPr>
        <b/>
        <u/>
        <sz val="7"/>
        <rFont val="Arial"/>
        <family val="2"/>
      </rPr>
      <t>and</t>
    </r>
    <r>
      <rPr>
        <b/>
        <sz val="7"/>
        <rFont val="Arial"/>
        <family val="2"/>
      </rPr>
      <t xml:space="preserve">
MCES Determination Letter (if applicable)</t>
    </r>
  </si>
  <si>
    <r>
      <t>SECTION 2 - Discounted SAC Rate</t>
    </r>
    <r>
      <rPr>
        <b/>
        <sz val="12"/>
        <rFont val="Arial"/>
        <family val="2"/>
      </rPr>
      <t xml:space="preserve"> 
</t>
    </r>
    <r>
      <rPr>
        <b/>
        <sz val="8"/>
        <rFont val="Arial"/>
        <family val="2"/>
      </rPr>
      <t>(Must receive prior written approval from MCES)</t>
    </r>
  </si>
  <si>
    <r>
      <t xml:space="preserve">Attach SAC-C Form </t>
    </r>
    <r>
      <rPr>
        <b/>
        <u/>
        <sz val="7"/>
        <rFont val="Arial"/>
        <family val="2"/>
      </rPr>
      <t>and</t>
    </r>
    <r>
      <rPr>
        <b/>
        <sz val="7"/>
        <rFont val="Arial"/>
        <family val="2"/>
      </rPr>
      <t xml:space="preserve">
MCES Determination Letter</t>
    </r>
  </si>
  <si>
    <t>(If Total Amount Due is a negative number, this is the net credit balance to carry forward on your next Activity Report on the "Net SAC Unit Credit Balance from Previous Reporting Period line.)</t>
  </si>
  <si>
    <t>Building/Sewer Permit Units (Charge)</t>
  </si>
  <si>
    <r>
      <t>Offsetting Demo Credit Units (Credit)</t>
    </r>
    <r>
      <rPr>
        <b/>
        <sz val="8"/>
        <rFont val="Arial"/>
        <family val="2"/>
      </rPr>
      <t xml:space="preserve">                 </t>
    </r>
  </si>
  <si>
    <t>Net SAC 
(Allowable Net Credits 
Entered Further Down)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</si>
</sst>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;;;"/>
    <numFmt numFmtId="165" formatCode="&quot;$&quot;#,##0.00"/>
    <numFmt numFmtId="166" formatCode="&quot;$&quot;#,##0.00_);\-0.00"/>
    <numFmt numFmtId="167" formatCode="mm/dd/yyyy"/>
    <numFmt numFmtId="168" formatCode="[&lt;=9999999]###\-####;\(###\)\ ###\-####"/>
  </numFmts>
  <fonts count="27" x14ac:knownFonts="1">
    <font>
      <sz val="12"/>
      <color theme="1"/>
      <name val="Calibri"/>
      <family val="2"/>
      <scheme val="minor"/>
    </font>
    <font>
      <b/>
      <sz val="7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2"/>
      <color theme="1"/>
      <name val="Arial"/>
      <family val="2"/>
    </font>
    <font>
      <b/>
      <sz val="12"/>
      <color rgb="FF005DAA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rgb="FF005DAA"/>
      <name val="Arial"/>
      <family val="2"/>
    </font>
    <font>
      <sz val="8"/>
      <color rgb="FF000000"/>
      <name val="Tahoma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4"/>
      <color rgb="FF005DAA"/>
      <name val="Arial"/>
      <family val="2"/>
    </font>
    <font>
      <sz val="14"/>
      <color theme="1"/>
      <name val="Calibri"/>
      <family val="2"/>
      <scheme val="minor"/>
    </font>
    <font>
      <sz val="12"/>
      <color rgb="FF005DAA"/>
      <name val="Arial"/>
      <family val="2"/>
    </font>
    <font>
      <sz val="12"/>
      <color theme="0"/>
      <name val="Calibri"/>
      <family val="2"/>
      <scheme val="minor"/>
    </font>
    <font>
      <b/>
      <u/>
      <sz val="7"/>
      <name val="Arial"/>
      <family val="2"/>
    </font>
    <font>
      <b/>
      <sz val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118">
    <xf numFmtId="0" fontId="0" fillId="0" borderId="0" xfId="0"/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4" fontId="7" fillId="0" borderId="3" xfId="0" applyNumberFormat="1" applyFont="1" applyBorder="1" applyAlignment="1" applyProtection="1">
      <alignment horizontal="center"/>
      <protection locked="0"/>
    </xf>
    <xf numFmtId="165" fontId="7" fillId="0" borderId="3" xfId="0" applyNumberFormat="1" applyFont="1" applyBorder="1" applyAlignment="1" applyProtection="1">
      <alignment horizontal="center"/>
      <protection locked="0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0" fillId="0" borderId="8" xfId="0" applyBorder="1"/>
    <xf numFmtId="0" fontId="5" fillId="0" borderId="0" xfId="0" applyFont="1" applyAlignment="1">
      <alignment horizontal="right"/>
    </xf>
    <xf numFmtId="2" fontId="7" fillId="0" borderId="9" xfId="0" quotePrefix="1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3" fillId="0" borderId="11" xfId="0" applyFont="1" applyBorder="1" applyAlignment="1">
      <alignment horizontal="left"/>
    </xf>
    <xf numFmtId="0" fontId="5" fillId="0" borderId="11" xfId="0" applyFont="1" applyBorder="1" applyAlignment="1">
      <alignment horizontal="right"/>
    </xf>
    <xf numFmtId="0" fontId="0" fillId="0" borderId="12" xfId="0" applyBorder="1"/>
    <xf numFmtId="2" fontId="7" fillId="0" borderId="7" xfId="0" applyNumberFormat="1" applyFont="1" applyBorder="1" applyAlignment="1">
      <alignment horizontal="center"/>
    </xf>
    <xf numFmtId="2" fontId="0" fillId="0" borderId="14" xfId="0" applyNumberFormat="1" applyBorder="1"/>
    <xf numFmtId="0" fontId="8" fillId="0" borderId="0" xfId="0" applyFont="1" applyAlignment="1">
      <alignment vertical="top"/>
    </xf>
    <xf numFmtId="0" fontId="0" fillId="0" borderId="3" xfId="0" applyBorder="1"/>
    <xf numFmtId="0" fontId="5" fillId="0" borderId="3" xfId="0" applyFont="1" applyBorder="1" applyAlignment="1">
      <alignment horizontal="right"/>
    </xf>
    <xf numFmtId="2" fontId="7" fillId="0" borderId="15" xfId="0" applyNumberFormat="1" applyFont="1" applyBorder="1" applyAlignment="1">
      <alignment horizontal="center"/>
    </xf>
    <xf numFmtId="4" fontId="0" fillId="0" borderId="12" xfId="0" applyNumberFormat="1" applyBorder="1"/>
    <xf numFmtId="164" fontId="0" fillId="0" borderId="0" xfId="0" applyNumberFormat="1"/>
    <xf numFmtId="4" fontId="7" fillId="0" borderId="3" xfId="0" quotePrefix="1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165" fontId="13" fillId="0" borderId="4" xfId="0" applyNumberFormat="1" applyFont="1" applyBorder="1" applyAlignment="1">
      <alignment horizontal="center" shrinkToFit="1"/>
    </xf>
    <xf numFmtId="0" fontId="5" fillId="0" borderId="0" xfId="0" applyFont="1" applyAlignment="1">
      <alignment horizontal="right" vertical="center"/>
    </xf>
    <xf numFmtId="165" fontId="7" fillId="0" borderId="3" xfId="0" quotePrefix="1" applyNumberFormat="1" applyFont="1" applyBorder="1" applyAlignment="1">
      <alignment horizontal="center" shrinkToFit="1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" fontId="7" fillId="0" borderId="3" xfId="0" quotePrefix="1" applyNumberFormat="1" applyFont="1" applyBorder="1" applyAlignment="1" applyProtection="1">
      <alignment horizontal="center"/>
      <protection locked="0"/>
    </xf>
    <xf numFmtId="0" fontId="14" fillId="0" borderId="0" xfId="0" applyFont="1" applyAlignment="1">
      <alignment horizontal="centerContinuous" vertical="center"/>
    </xf>
    <xf numFmtId="167" fontId="0" fillId="0" borderId="15" xfId="0" applyNumberFormat="1" applyBorder="1" applyAlignment="1" applyProtection="1">
      <alignment horizontal="center"/>
      <protection locked="0"/>
    </xf>
    <xf numFmtId="168" fontId="0" fillId="0" borderId="15" xfId="0" applyNumberFormat="1" applyBorder="1" applyAlignment="1" applyProtection="1">
      <alignment horizontal="center"/>
      <protection locked="0"/>
    </xf>
    <xf numFmtId="0" fontId="16" fillId="0" borderId="0" xfId="0" applyFont="1" applyAlignment="1">
      <alignment horizontal="centerContinuous" vertical="center"/>
    </xf>
    <xf numFmtId="0" fontId="7" fillId="0" borderId="4" xfId="0" applyFont="1" applyBorder="1" applyAlignment="1" applyProtection="1">
      <alignment horizontal="center"/>
      <protection locked="0"/>
    </xf>
    <xf numFmtId="0" fontId="13" fillId="0" borderId="8" xfId="0" applyFont="1" applyBorder="1"/>
    <xf numFmtId="0" fontId="13" fillId="0" borderId="0" xfId="0" applyFont="1"/>
    <xf numFmtId="0" fontId="13" fillId="0" borderId="10" xfId="0" applyFont="1" applyBorder="1"/>
    <xf numFmtId="0" fontId="13" fillId="0" borderId="11" xfId="0" applyFont="1" applyBorder="1"/>
    <xf numFmtId="0" fontId="13" fillId="2" borderId="13" xfId="0" applyFont="1" applyFill="1" applyBorder="1" applyAlignment="1">
      <alignment vertical="center"/>
    </xf>
    <xf numFmtId="0" fontId="13" fillId="0" borderId="3" xfId="0" applyFont="1" applyBorder="1"/>
    <xf numFmtId="0" fontId="18" fillId="0" borderId="22" xfId="0" applyFont="1" applyBorder="1"/>
    <xf numFmtId="0" fontId="1" fillId="2" borderId="17" xfId="0" applyFont="1" applyFill="1" applyBorder="1" applyAlignment="1">
      <alignment horizontal="centerContinuous" vertical="center" wrapText="1"/>
    </xf>
    <xf numFmtId="0" fontId="7" fillId="0" borderId="2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3" xfId="0" applyFont="1" applyBorder="1" applyAlignment="1">
      <alignment horizontal="centerContinuous" vertical="center" wrapText="1"/>
    </xf>
    <xf numFmtId="0" fontId="6" fillId="0" borderId="19" xfId="0" applyFont="1" applyBorder="1" applyAlignment="1">
      <alignment horizontal="centerContinuous" vertical="center" wrapText="1"/>
    </xf>
    <xf numFmtId="0" fontId="0" fillId="0" borderId="20" xfId="0" applyBorder="1" applyProtection="1">
      <protection locked="0"/>
    </xf>
    <xf numFmtId="0" fontId="5" fillId="0" borderId="26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1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 vertical="center"/>
    </xf>
    <xf numFmtId="0" fontId="3" fillId="0" borderId="23" xfId="0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Continuous" vertical="center"/>
    </xf>
    <xf numFmtId="0" fontId="8" fillId="0" borderId="0" xfId="0" applyFont="1" applyAlignment="1">
      <alignment horizontal="centerContinuous" wrapText="1"/>
    </xf>
    <xf numFmtId="0" fontId="2" fillId="2" borderId="13" xfId="0" applyFont="1" applyFill="1" applyBorder="1" applyAlignment="1">
      <alignment horizontal="centerContinuous" vertical="center" wrapText="1"/>
    </xf>
    <xf numFmtId="0" fontId="13" fillId="2" borderId="13" xfId="0" applyFont="1" applyFill="1" applyBorder="1" applyAlignment="1">
      <alignment horizontal="centerContinuous" vertical="center" wrapText="1"/>
    </xf>
    <xf numFmtId="0" fontId="5" fillId="0" borderId="18" xfId="0" applyFont="1" applyBorder="1" applyAlignment="1">
      <alignment horizontal="centerContinuous" vertical="top" wrapText="1"/>
    </xf>
    <xf numFmtId="0" fontId="5" fillId="0" borderId="8" xfId="0" applyFont="1" applyBorder="1" applyAlignment="1">
      <alignment vertical="center" textRotation="90" wrapText="1"/>
    </xf>
    <xf numFmtId="0" fontId="5" fillId="0" borderId="20" xfId="0" applyFont="1" applyBorder="1" applyAlignment="1">
      <alignment vertical="center" textRotation="90" wrapText="1"/>
    </xf>
    <xf numFmtId="0" fontId="5" fillId="0" borderId="8" xfId="0" applyFont="1" applyBorder="1" applyAlignment="1">
      <alignment horizontal="left" vertical="justify" textRotation="90" readingOrder="1"/>
    </xf>
    <xf numFmtId="0" fontId="6" fillId="0" borderId="25" xfId="0" applyFont="1" applyBorder="1" applyAlignment="1">
      <alignment vertical="center"/>
    </xf>
    <xf numFmtId="0" fontId="18" fillId="0" borderId="28" xfId="0" applyFont="1" applyBorder="1"/>
    <xf numFmtId="0" fontId="13" fillId="0" borderId="28" xfId="0" applyFont="1" applyBorder="1"/>
    <xf numFmtId="0" fontId="13" fillId="0" borderId="25" xfId="0" applyFont="1" applyBorder="1" applyAlignment="1">
      <alignment vertical="center"/>
    </xf>
    <xf numFmtId="0" fontId="8" fillId="0" borderId="28" xfId="0" applyFont="1" applyBorder="1" applyAlignment="1">
      <alignment vertical="top"/>
    </xf>
    <xf numFmtId="0" fontId="0" fillId="0" borderId="18" xfId="0" applyBorder="1" applyAlignment="1">
      <alignment horizontal="left" vertical="justify" textRotation="90" readingOrder="1"/>
    </xf>
    <xf numFmtId="0" fontId="0" fillId="0" borderId="20" xfId="0" applyBorder="1"/>
    <xf numFmtId="49" fontId="7" fillId="0" borderId="3" xfId="0" applyNumberFormat="1" applyFont="1" applyBorder="1"/>
    <xf numFmtId="0" fontId="7" fillId="0" borderId="4" xfId="0" applyFont="1" applyBorder="1"/>
    <xf numFmtId="0" fontId="0" fillId="0" borderId="15" xfId="0" applyBorder="1"/>
    <xf numFmtId="0" fontId="5" fillId="4" borderId="31" xfId="1" applyFont="1" applyFill="1" applyBorder="1" applyAlignment="1">
      <alignment horizontal="right"/>
    </xf>
    <xf numFmtId="165" fontId="7" fillId="4" borderId="32" xfId="1" applyNumberFormat="1" applyFont="1" applyFill="1" applyBorder="1" applyAlignment="1" applyProtection="1">
      <alignment horizontal="center"/>
      <protection locked="0"/>
    </xf>
    <xf numFmtId="0" fontId="5" fillId="4" borderId="33" xfId="1" applyFont="1" applyFill="1" applyBorder="1" applyAlignment="1">
      <alignment horizontal="right"/>
    </xf>
    <xf numFmtId="165" fontId="7" fillId="4" borderId="34" xfId="1" applyNumberFormat="1" applyFont="1" applyFill="1" applyBorder="1" applyAlignment="1" applyProtection="1">
      <alignment horizontal="center"/>
      <protection locked="0"/>
    </xf>
    <xf numFmtId="0" fontId="5" fillId="0" borderId="0" xfId="1" applyFont="1" applyAlignment="1">
      <alignment horizontal="right"/>
    </xf>
    <xf numFmtId="0" fontId="15" fillId="3" borderId="26" xfId="0" applyFont="1" applyFill="1" applyBorder="1" applyAlignment="1">
      <alignment horizontal="centerContinuous"/>
    </xf>
    <xf numFmtId="0" fontId="0" fillId="3" borderId="13" xfId="0" applyFill="1" applyBorder="1" applyAlignment="1">
      <alignment horizontal="centerContinuous"/>
    </xf>
    <xf numFmtId="0" fontId="15" fillId="3" borderId="21" xfId="0" applyFont="1" applyFill="1" applyBorder="1" applyAlignment="1">
      <alignment horizontal="centerContinuous"/>
    </xf>
    <xf numFmtId="0" fontId="15" fillId="3" borderId="8" xfId="0" applyFont="1" applyFill="1" applyBorder="1" applyAlignment="1">
      <alignment horizontal="centerContinuous"/>
    </xf>
    <xf numFmtId="0" fontId="15" fillId="3" borderId="14" xfId="0" applyFont="1" applyFill="1" applyBorder="1" applyAlignment="1">
      <alignment horizontal="centerContinuous"/>
    </xf>
    <xf numFmtId="0" fontId="0" fillId="3" borderId="11" xfId="0" applyFill="1" applyBorder="1" applyAlignment="1">
      <alignment horizontal="centerContinuous"/>
    </xf>
    <xf numFmtId="0" fontId="15" fillId="3" borderId="12" xfId="0" applyFont="1" applyFill="1" applyBorder="1" applyAlignment="1">
      <alignment horizontal="centerContinuous"/>
    </xf>
    <xf numFmtId="0" fontId="15" fillId="3" borderId="10" xfId="0" applyFont="1" applyFill="1" applyBorder="1" applyAlignment="1">
      <alignment horizontal="centerContinuous" vertical="top"/>
    </xf>
    <xf numFmtId="0" fontId="20" fillId="4" borderId="29" xfId="1" applyFont="1" applyFill="1" applyBorder="1" applyAlignment="1">
      <alignment horizontal="centerContinuous"/>
    </xf>
    <xf numFmtId="0" fontId="20" fillId="4" borderId="30" xfId="1" applyFont="1" applyFill="1" applyBorder="1" applyAlignment="1">
      <alignment horizontal="centerContinuous"/>
    </xf>
    <xf numFmtId="165" fontId="7" fillId="0" borderId="0" xfId="1" applyNumberFormat="1" applyFont="1" applyAlignment="1">
      <alignment horizontal="center"/>
    </xf>
    <xf numFmtId="166" fontId="10" fillId="0" borderId="16" xfId="0" quotePrefix="1" applyNumberFormat="1" applyFont="1" applyBorder="1" applyAlignment="1">
      <alignment horizontal="center" shrinkToFit="1"/>
    </xf>
    <xf numFmtId="0" fontId="21" fillId="0" borderId="0" xfId="0" applyFont="1" applyAlignment="1">
      <alignment horizontal="centerContinuous"/>
    </xf>
    <xf numFmtId="0" fontId="22" fillId="0" borderId="0" xfId="0" applyFont="1"/>
    <xf numFmtId="0" fontId="23" fillId="0" borderId="0" xfId="0" applyFont="1" applyAlignment="1">
      <alignment horizontal="centerContinuous"/>
    </xf>
    <xf numFmtId="0" fontId="26" fillId="2" borderId="5" xfId="0" applyFont="1" applyFill="1" applyBorder="1" applyAlignment="1">
      <alignment horizontal="centerContinuous" vertical="center" wrapText="1"/>
    </xf>
    <xf numFmtId="0" fontId="13" fillId="2" borderId="13" xfId="0" applyFont="1" applyFill="1" applyBorder="1" applyAlignment="1">
      <alignment horizontal="centerContinuous" vertical="center"/>
    </xf>
    <xf numFmtId="0" fontId="5" fillId="0" borderId="20" xfId="0" applyFont="1" applyBorder="1" applyAlignment="1">
      <alignment horizontal="centerContinuous" vertical="top"/>
    </xf>
    <xf numFmtId="0" fontId="0" fillId="0" borderId="18" xfId="0" applyBorder="1" applyAlignment="1">
      <alignment horizontal="centerContinuous"/>
    </xf>
    <xf numFmtId="0" fontId="13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0" xfId="0" applyBorder="1"/>
    <xf numFmtId="0" fontId="5" fillId="0" borderId="0" xfId="0" applyFont="1" applyBorder="1" applyAlignment="1">
      <alignment horizontal="right"/>
    </xf>
    <xf numFmtId="0" fontId="0" fillId="0" borderId="0" xfId="0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 wrapText="1"/>
    </xf>
    <xf numFmtId="0" fontId="0" fillId="3" borderId="0" xfId="0" applyFill="1" applyBorder="1" applyAlignment="1">
      <alignment horizontal="centerContinuous"/>
    </xf>
    <xf numFmtId="0" fontId="2" fillId="2" borderId="13" xfId="0" applyFont="1" applyFill="1" applyBorder="1" applyAlignment="1">
      <alignment horizontal="left" vertical="center"/>
    </xf>
    <xf numFmtId="0" fontId="0" fillId="0" borderId="4" xfId="0" applyBorder="1"/>
    <xf numFmtId="0" fontId="24" fillId="0" borderId="0" xfId="0" applyFont="1" applyProtection="1">
      <protection locked="0"/>
    </xf>
  </cellXfs>
  <cellStyles count="2">
    <cellStyle name="Normal" xfId="0" builtinId="0"/>
    <cellStyle name="Normal 2" xfId="1" xr:uid="{00000000-0005-0000-0000-000001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E$55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pic>
      <xdr:nvPicPr>
        <xdr:cNvPr id="2231" name="Picture 21" descr="clip_image002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314450"/>
          <a:ext cx="3143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pic>
      <xdr:nvPicPr>
        <xdr:cNvPr id="2232" name="Picture 22" descr="clip_image003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314450"/>
          <a:ext cx="3143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2</xdr:col>
      <xdr:colOff>38100</xdr:colOff>
      <xdr:row>40</xdr:row>
      <xdr:rowOff>9525</xdr:rowOff>
    </xdr:to>
    <xdr:pic>
      <xdr:nvPicPr>
        <xdr:cNvPr id="2233" name="Picture 27" descr="clip_image008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7496175"/>
          <a:ext cx="2762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38100</xdr:colOff>
      <xdr:row>41</xdr:row>
      <xdr:rowOff>9525</xdr:rowOff>
    </xdr:to>
    <xdr:pic>
      <xdr:nvPicPr>
        <xdr:cNvPr id="2234" name="Picture 28" descr="clip_image009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7696200"/>
          <a:ext cx="2762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2</xdr:col>
      <xdr:colOff>28575</xdr:colOff>
      <xdr:row>42</xdr:row>
      <xdr:rowOff>9525</xdr:rowOff>
    </xdr:to>
    <xdr:pic>
      <xdr:nvPicPr>
        <xdr:cNvPr id="2235" name="Picture 29" descr="clip_image010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7896225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2</xdr:col>
      <xdr:colOff>28575</xdr:colOff>
      <xdr:row>43</xdr:row>
      <xdr:rowOff>209550</xdr:rowOff>
    </xdr:to>
    <xdr:pic>
      <xdr:nvPicPr>
        <xdr:cNvPr id="2236" name="Picture 30" descr="clip_image011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09625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285750</xdr:colOff>
      <xdr:row>0</xdr:row>
      <xdr:rowOff>0</xdr:rowOff>
    </xdr:from>
    <xdr:to>
      <xdr:col>8</xdr:col>
      <xdr:colOff>1143000</xdr:colOff>
      <xdr:row>2</xdr:row>
      <xdr:rowOff>56828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467350" y="0"/>
          <a:ext cx="1685925" cy="456878"/>
        </a:xfrm>
        <a:prstGeom prst="rect">
          <a:avLst/>
        </a:prstGeom>
        <a:noFill/>
        <a:ln w="3175">
          <a:noFill/>
          <a:miter lim="800000"/>
          <a:headEnd/>
          <a:tailEnd/>
        </a:ln>
        <a:extLst>
          <a:ext uri="{909E8E84-426E-40dd-AFC4-6F175D3DCCD1}"/>
        </a:extLst>
      </xdr:spPr>
      <xdr:txBody>
        <a:bodyPr vertOverflow="clip" wrap="square" lIns="91440" tIns="91440" rIns="91440" bIns="91440" anchor="t" upright="1"/>
        <a:lstStyle/>
        <a:p>
          <a:pPr algn="r" rtl="0">
            <a:defRPr sz="1000"/>
          </a:pPr>
          <a:r>
            <a:rPr lang="en-US" sz="1000" b="1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MCES SAC-A RC Form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Last Updated: 06/06/23</a:t>
          </a:r>
        </a:p>
      </xdr:txBody>
    </xdr:sp>
    <xdr:clientData/>
  </xdr:twoCellAnchor>
  <xdr:twoCellAnchor>
    <xdr:from>
      <xdr:col>1</xdr:col>
      <xdr:colOff>228600</xdr:colOff>
      <xdr:row>47</xdr:row>
      <xdr:rowOff>38103</xdr:rowOff>
    </xdr:from>
    <xdr:to>
      <xdr:col>4</xdr:col>
      <xdr:colOff>85725</xdr:colOff>
      <xdr:row>56</xdr:row>
      <xdr:rowOff>38101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66700" y="9210678"/>
          <a:ext cx="2371725" cy="1371598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 MCES USE ONLY</a:t>
          </a: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Invoice No. ________________________</a:t>
          </a:r>
        </a:p>
        <a:p>
          <a:pPr algn="ctr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Customer No. ______________________</a:t>
          </a:r>
        </a:p>
        <a:p>
          <a:pPr algn="ctr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Check No. _________________________</a:t>
          </a:r>
        </a:p>
        <a:p>
          <a:pPr algn="ctr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Date _____________________________</a:t>
          </a:r>
        </a:p>
        <a:p>
          <a:pPr algn="ctr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Amount Paid $______________________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28575</xdr:rowOff>
        </xdr:from>
        <xdr:to>
          <xdr:col>5</xdr:col>
          <xdr:colOff>123825</xdr:colOff>
          <xdr:row>43</xdr:row>
          <xdr:rowOff>200025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if report qualifies for 1% prompt payment discount.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29813</xdr:colOff>
      <xdr:row>9</xdr:row>
      <xdr:rowOff>370237</xdr:rowOff>
    </xdr:from>
    <xdr:ext cx="264560" cy="53373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6200000">
          <a:off x="-104775" y="2190750"/>
          <a:ext cx="5337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SAC-B</a:t>
          </a:r>
        </a:p>
      </xdr:txBody>
    </xdr:sp>
    <xdr:clientData/>
  </xdr:oneCellAnchor>
  <xdr:oneCellAnchor>
    <xdr:from>
      <xdr:col>0</xdr:col>
      <xdr:colOff>19050</xdr:colOff>
      <xdr:row>12</xdr:row>
      <xdr:rowOff>179737</xdr:rowOff>
    </xdr:from>
    <xdr:ext cx="264560" cy="53373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 rot="16200000">
          <a:off x="-115538" y="2886075"/>
          <a:ext cx="5337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SAC-C</a:t>
          </a:r>
        </a:p>
      </xdr:txBody>
    </xdr:sp>
    <xdr:clientData/>
  </xdr:oneCellAnchor>
  <xdr:oneCellAnchor>
    <xdr:from>
      <xdr:col>0</xdr:col>
      <xdr:colOff>34577</xdr:colOff>
      <xdr:row>21</xdr:row>
      <xdr:rowOff>66674</xdr:rowOff>
    </xdr:from>
    <xdr:ext cx="256737" cy="198101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6200000">
          <a:off x="-827562" y="5424613"/>
          <a:ext cx="198101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050" b="1" baseline="0"/>
            <a:t>SAC-C </a:t>
          </a:r>
          <a:endParaRPr lang="en-US" sz="1050" b="1"/>
        </a:p>
      </xdr:txBody>
    </xdr:sp>
    <xdr:clientData/>
  </xdr:oneCellAnchor>
  <xdr:twoCellAnchor>
    <xdr:from>
      <xdr:col>2</xdr:col>
      <xdr:colOff>782259</xdr:colOff>
      <xdr:row>0</xdr:row>
      <xdr:rowOff>0</xdr:rowOff>
    </xdr:from>
    <xdr:to>
      <xdr:col>8</xdr:col>
      <xdr:colOff>561975</xdr:colOff>
      <xdr:row>4</xdr:row>
      <xdr:rowOff>142875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058484" y="0"/>
          <a:ext cx="5208966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808080"/>
              </a:solidFill>
              <a:latin typeface="Arial"/>
              <a:cs typeface="Arial"/>
            </a:rPr>
            <a:t>  </a:t>
          </a: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Mail SAC Payments to: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   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Metropolitan Council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PO Box 856513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Minneapolis, Minnesota 55485-6513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Email SAC Reports to: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SACprogram@metc.state.mn.us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    Call for Questions: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651-602-1378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57150</xdr:colOff>
      <xdr:row>0</xdr:row>
      <xdr:rowOff>76201</xdr:rowOff>
    </xdr:from>
    <xdr:to>
      <xdr:col>2</xdr:col>
      <xdr:colOff>866775</xdr:colOff>
      <xdr:row>4</xdr:row>
      <xdr:rowOff>133351</xdr:rowOff>
    </xdr:to>
    <xdr:pic>
      <xdr:nvPicPr>
        <xdr:cNvPr id="18" name="Picture 3" descr="Blue colored logo for Met Council." title="Metropolitan Council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50" y="76201"/>
          <a:ext cx="1047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I57"/>
  <sheetViews>
    <sheetView showGridLines="0" showRowColHeaders="0" tabSelected="1" showWhiteSpace="0" zoomScaleNormal="100" workbookViewId="0">
      <selection activeCell="I39" sqref="I39"/>
    </sheetView>
  </sheetViews>
  <sheetFormatPr defaultColWidth="11" defaultRowHeight="15.75" x14ac:dyDescent="0.25"/>
  <cols>
    <col min="1" max="1" width="0.5" customWidth="1"/>
    <col min="2" max="2" width="3.125" customWidth="1"/>
    <col min="3" max="3" width="16.5" customWidth="1"/>
    <col min="4" max="4" width="13.375" customWidth="1"/>
    <col min="5" max="5" width="8.25" customWidth="1"/>
    <col min="6" max="6" width="14.125" customWidth="1"/>
    <col min="7" max="7" width="10.25" customWidth="1"/>
    <col min="8" max="8" width="9.875" customWidth="1"/>
    <col min="9" max="9" width="20.125" customWidth="1"/>
  </cols>
  <sheetData>
    <row r="4" spans="2:9" ht="10.5" customHeight="1" x14ac:dyDescent="0.25"/>
    <row r="5" spans="2:9" s="99" customFormat="1" ht="21" customHeight="1" x14ac:dyDescent="0.3">
      <c r="B5" s="100" t="s">
        <v>0</v>
      </c>
      <c r="C5" s="98"/>
      <c r="D5" s="98"/>
      <c r="E5" s="98"/>
      <c r="F5" s="98"/>
      <c r="G5" s="98"/>
      <c r="H5" s="98"/>
      <c r="I5" s="98"/>
    </row>
    <row r="6" spans="2:9" ht="15" customHeight="1" x14ac:dyDescent="0.25">
      <c r="B6" s="39" t="s">
        <v>48</v>
      </c>
      <c r="C6" s="36"/>
      <c r="D6" s="36"/>
      <c r="E6" s="36"/>
      <c r="F6" s="36"/>
      <c r="G6" s="36"/>
      <c r="H6" s="36"/>
      <c r="I6" s="36"/>
    </row>
    <row r="7" spans="2:9" ht="16.5" customHeight="1" x14ac:dyDescent="0.25">
      <c r="B7" s="6"/>
      <c r="C7" s="6"/>
      <c r="D7" s="6"/>
      <c r="E7" s="34" t="s">
        <v>28</v>
      </c>
      <c r="F7" s="78"/>
      <c r="G7" s="78"/>
      <c r="H7" s="78"/>
      <c r="I7" s="6"/>
    </row>
    <row r="8" spans="2:9" ht="16.5" customHeight="1" x14ac:dyDescent="0.25">
      <c r="B8" s="6"/>
      <c r="C8" s="6"/>
      <c r="D8" s="6"/>
      <c r="E8" s="34" t="s">
        <v>34</v>
      </c>
      <c r="F8" s="79"/>
      <c r="G8" s="116"/>
      <c r="H8" s="34" t="s">
        <v>27</v>
      </c>
      <c r="I8" s="40"/>
    </row>
    <row r="9" spans="2:9" ht="6" customHeight="1" thickBot="1" x14ac:dyDescent="0.3">
      <c r="B9" s="6"/>
      <c r="C9" s="6"/>
      <c r="D9" s="7"/>
      <c r="E9" s="7"/>
      <c r="F9" s="7"/>
      <c r="G9" s="7"/>
      <c r="H9" s="7"/>
      <c r="I9" s="7"/>
    </row>
    <row r="10" spans="2:9" ht="32.25" customHeight="1" x14ac:dyDescent="0.25">
      <c r="B10" s="48" t="s">
        <v>49</v>
      </c>
      <c r="C10" s="101"/>
      <c r="D10" s="115" t="s">
        <v>1</v>
      </c>
      <c r="E10" s="102"/>
      <c r="F10" s="45"/>
      <c r="G10" s="8" t="s">
        <v>53</v>
      </c>
      <c r="H10" s="8" t="s">
        <v>54</v>
      </c>
      <c r="I10" s="9" t="s">
        <v>55</v>
      </c>
    </row>
    <row r="11" spans="2:9" ht="18.600000000000001" customHeight="1" x14ac:dyDescent="0.25">
      <c r="B11" s="67"/>
      <c r="C11" s="50" t="s">
        <v>2</v>
      </c>
      <c r="D11" s="51"/>
      <c r="E11" s="51"/>
      <c r="F11" s="52"/>
      <c r="G11" s="49"/>
      <c r="H11" s="1"/>
      <c r="I11" s="10" t="str">
        <f>IF(AND(G11="",H11=""),"",IF(G11-H11&lt;0,0,G11-H11))</f>
        <v/>
      </c>
    </row>
    <row r="12" spans="2:9" ht="18.600000000000001" customHeight="1" x14ac:dyDescent="0.25">
      <c r="B12" s="103"/>
      <c r="C12" s="50" t="s">
        <v>3</v>
      </c>
      <c r="D12" s="51"/>
      <c r="E12" s="51"/>
      <c r="F12" s="52"/>
      <c r="G12" s="49"/>
      <c r="H12" s="1"/>
      <c r="I12" s="10" t="str">
        <f t="shared" ref="I12:I17" si="0">IF(AND(G12="",H12=""),"",IF(G12-H12&lt;0,0,G12-H12))</f>
        <v/>
      </c>
    </row>
    <row r="13" spans="2:9" ht="18.600000000000001" customHeight="1" x14ac:dyDescent="0.25">
      <c r="B13" s="104"/>
      <c r="C13" s="50" t="s">
        <v>4</v>
      </c>
      <c r="D13" s="51"/>
      <c r="E13" s="51"/>
      <c r="F13" s="52"/>
      <c r="G13" s="49"/>
      <c r="H13" s="1"/>
      <c r="I13" s="10" t="str">
        <f t="shared" si="0"/>
        <v/>
      </c>
    </row>
    <row r="14" spans="2:9" ht="18.600000000000001" customHeight="1" x14ac:dyDescent="0.25">
      <c r="B14" s="68"/>
      <c r="C14" s="50" t="s">
        <v>5</v>
      </c>
      <c r="D14" s="51"/>
      <c r="E14" s="51"/>
      <c r="F14" s="52"/>
      <c r="G14" s="49"/>
      <c r="H14" s="1"/>
      <c r="I14" s="10" t="str">
        <f t="shared" si="0"/>
        <v/>
      </c>
    </row>
    <row r="15" spans="2:9" ht="18.600000000000001" customHeight="1" x14ac:dyDescent="0.25">
      <c r="B15" s="68"/>
      <c r="C15" s="50" t="s">
        <v>6</v>
      </c>
      <c r="D15" s="51"/>
      <c r="E15" s="51"/>
      <c r="F15" s="52"/>
      <c r="G15" s="49"/>
      <c r="H15" s="1"/>
      <c r="I15" s="10" t="str">
        <f t="shared" si="0"/>
        <v/>
      </c>
    </row>
    <row r="16" spans="2:9" ht="18.600000000000001" customHeight="1" x14ac:dyDescent="0.25">
      <c r="B16" s="68"/>
      <c r="C16" s="50" t="s">
        <v>7</v>
      </c>
      <c r="D16" s="51"/>
      <c r="E16" s="51"/>
      <c r="F16" s="52"/>
      <c r="G16" s="49"/>
      <c r="H16" s="1"/>
      <c r="I16" s="10" t="str">
        <f t="shared" si="0"/>
        <v/>
      </c>
    </row>
    <row r="17" spans="2:9" ht="18.600000000000001" customHeight="1" x14ac:dyDescent="0.25">
      <c r="B17" s="69"/>
      <c r="C17" s="50" t="s">
        <v>47</v>
      </c>
      <c r="D17" s="51"/>
      <c r="E17" s="51"/>
      <c r="F17" s="52"/>
      <c r="G17" s="49"/>
      <c r="H17" s="2"/>
      <c r="I17" s="10" t="str">
        <f t="shared" si="0"/>
        <v/>
      </c>
    </row>
    <row r="18" spans="2:9" ht="14.25" customHeight="1" thickBot="1" x14ac:dyDescent="0.3">
      <c r="B18" s="41"/>
      <c r="C18" s="105"/>
      <c r="D18" s="106"/>
      <c r="E18" s="106"/>
      <c r="F18" s="106"/>
      <c r="G18" s="107"/>
      <c r="H18" s="108" t="s">
        <v>8</v>
      </c>
      <c r="I18" s="13">
        <f>IF(COUNT(G11:H17)&lt;1,0,SUM(I11:I17))</f>
        <v>0</v>
      </c>
    </row>
    <row r="19" spans="2:9" ht="6" customHeight="1" thickTop="1" thickBot="1" x14ac:dyDescent="0.3">
      <c r="B19" s="43"/>
      <c r="C19" s="44"/>
      <c r="D19" s="16"/>
      <c r="E19" s="16"/>
      <c r="F19" s="16"/>
      <c r="G19" s="15"/>
      <c r="H19" s="17"/>
      <c r="I19" s="18"/>
    </row>
    <row r="20" spans="2:9" ht="5.25" customHeight="1" thickBot="1" x14ac:dyDescent="0.3">
      <c r="B20" s="42"/>
      <c r="C20" s="42"/>
      <c r="D20" s="42"/>
      <c r="E20" s="42"/>
      <c r="F20" s="42"/>
    </row>
    <row r="21" spans="2:9" ht="33.75" customHeight="1" x14ac:dyDescent="0.25">
      <c r="B21" s="48" t="s">
        <v>51</v>
      </c>
      <c r="C21" s="48"/>
      <c r="D21" s="65" t="s">
        <v>50</v>
      </c>
      <c r="E21" s="66"/>
      <c r="F21" s="66"/>
      <c r="G21" s="8" t="s">
        <v>53</v>
      </c>
      <c r="H21" s="8" t="s">
        <v>54</v>
      </c>
      <c r="I21" s="9" t="s">
        <v>55</v>
      </c>
    </row>
    <row r="22" spans="2:9" ht="18.600000000000001" customHeight="1" x14ac:dyDescent="0.25">
      <c r="B22" s="76"/>
      <c r="C22" s="71" t="s">
        <v>9</v>
      </c>
      <c r="D22" s="53"/>
      <c r="E22" s="53"/>
      <c r="F22" s="54"/>
      <c r="G22" s="3"/>
      <c r="H22" s="3"/>
      <c r="I22" s="19" t="str">
        <f>IF(AND(ISBLANK(G22),ISBLANK(H22)),"",G22-H22)</f>
        <v/>
      </c>
    </row>
    <row r="23" spans="2:9" x14ac:dyDescent="0.25">
      <c r="B23" s="70"/>
      <c r="C23" s="72" t="s">
        <v>35</v>
      </c>
      <c r="D23" s="42"/>
      <c r="E23" s="42"/>
      <c r="F23" s="42"/>
      <c r="H23" s="12" t="s">
        <v>10</v>
      </c>
      <c r="I23" s="19" t="str">
        <f>IF(AND(ISBLANK(G22),ISBLANK(H22)),"",SUM(I22*0.8))</f>
        <v/>
      </c>
    </row>
    <row r="24" spans="2:9" ht="9" customHeight="1" x14ac:dyDescent="0.25">
      <c r="B24" s="70"/>
      <c r="C24" s="73"/>
      <c r="D24" s="42"/>
      <c r="E24" s="42"/>
      <c r="F24" s="42"/>
      <c r="H24" s="12"/>
      <c r="I24" s="20"/>
    </row>
    <row r="25" spans="2:9" ht="18.600000000000001" customHeight="1" x14ac:dyDescent="0.25">
      <c r="B25" s="70"/>
      <c r="C25" s="74" t="s">
        <v>39</v>
      </c>
      <c r="D25" s="53"/>
      <c r="E25" s="53"/>
      <c r="F25" s="54"/>
      <c r="G25" s="3"/>
      <c r="H25" s="3"/>
      <c r="I25" s="19" t="str">
        <f>IF(AND(ISBLANK(G25),ISBLANK(H25)),"",G25-H25)</f>
        <v/>
      </c>
    </row>
    <row r="26" spans="2:9" x14ac:dyDescent="0.25">
      <c r="B26" s="70"/>
      <c r="C26" s="72" t="s">
        <v>36</v>
      </c>
      <c r="D26" s="42"/>
      <c r="E26" s="42"/>
      <c r="F26" s="42"/>
      <c r="H26" s="12" t="s">
        <v>11</v>
      </c>
      <c r="I26" s="19" t="str">
        <f>IF(AND(ISBLANK(G25),ISBLANK(H25)),"",SUM(I25*0.75))</f>
        <v/>
      </c>
    </row>
    <row r="27" spans="2:9" ht="9" customHeight="1" x14ac:dyDescent="0.25">
      <c r="B27" s="70"/>
      <c r="C27" s="73"/>
      <c r="D27" s="42"/>
      <c r="E27" s="42"/>
      <c r="F27" s="42"/>
      <c r="H27" s="12"/>
      <c r="I27" s="20"/>
    </row>
    <row r="28" spans="2:9" ht="18.600000000000001" customHeight="1" x14ac:dyDescent="0.25">
      <c r="B28" s="70"/>
      <c r="C28" s="74" t="s">
        <v>40</v>
      </c>
      <c r="D28" s="53"/>
      <c r="E28" s="53"/>
      <c r="F28" s="54"/>
      <c r="G28" s="3"/>
      <c r="H28" s="3"/>
      <c r="I28" s="19" t="str">
        <f>IF(AND(ISBLANK(G28),ISBLANK(H28)),"",G28-H28)</f>
        <v/>
      </c>
    </row>
    <row r="29" spans="2:9" x14ac:dyDescent="0.25">
      <c r="B29" s="70"/>
      <c r="C29" s="75" t="s">
        <v>12</v>
      </c>
      <c r="D29" s="21"/>
      <c r="E29" s="21"/>
      <c r="F29" s="42"/>
      <c r="H29" s="12" t="s">
        <v>38</v>
      </c>
      <c r="I29" s="19" t="str">
        <f>IF(AND(ISBLANK(G28),ISBLANK(H28)),"",SUM(I28*0.6))</f>
        <v/>
      </c>
    </row>
    <row r="30" spans="2:9" ht="12" customHeight="1" x14ac:dyDescent="0.25">
      <c r="B30" s="70"/>
      <c r="C30" s="72" t="s">
        <v>36</v>
      </c>
      <c r="D30" s="42"/>
      <c r="E30" s="42"/>
      <c r="F30" s="42"/>
      <c r="H30" s="12"/>
      <c r="I30" s="20"/>
    </row>
    <row r="31" spans="2:9" ht="18.600000000000001" customHeight="1" x14ac:dyDescent="0.25">
      <c r="B31" s="70"/>
      <c r="C31" s="71" t="s">
        <v>37</v>
      </c>
      <c r="D31" s="55"/>
      <c r="E31" s="55"/>
      <c r="F31" s="56"/>
      <c r="G31" s="3"/>
      <c r="H31" s="3"/>
      <c r="I31" s="19" t="str">
        <f>IF(AND(ISBLANK(G31),ISBLANK(H31)),"",G31-H31)</f>
        <v/>
      </c>
    </row>
    <row r="32" spans="2:9" x14ac:dyDescent="0.25">
      <c r="B32" s="70"/>
      <c r="C32" s="75" t="s">
        <v>13</v>
      </c>
      <c r="D32" s="42"/>
      <c r="E32" s="42"/>
      <c r="F32" s="42"/>
      <c r="H32" s="12" t="s">
        <v>14</v>
      </c>
      <c r="I32" s="19" t="str">
        <f>IF(AND(ISBLANK(G31),ISBLANK(H31)),"",SUM(I31*0.2))</f>
        <v/>
      </c>
    </row>
    <row r="33" spans="2:9" ht="11.25" customHeight="1" x14ac:dyDescent="0.25">
      <c r="B33" s="77"/>
      <c r="C33" s="47" t="s">
        <v>36</v>
      </c>
      <c r="D33" s="46"/>
      <c r="E33" s="46"/>
      <c r="F33" s="46"/>
      <c r="G33" s="22"/>
      <c r="H33" s="23"/>
      <c r="I33" s="24"/>
    </row>
    <row r="34" spans="2:9" ht="14.25" customHeight="1" thickBot="1" x14ac:dyDescent="0.3">
      <c r="B34" s="11"/>
      <c r="H34" s="12" t="s">
        <v>15</v>
      </c>
      <c r="I34" s="13">
        <f>IF(COUNT(G22:H22,G25:H25,G28:H28,G31:H31)&lt;1,0,SUM(I23,I26,I29,I32))</f>
        <v>0</v>
      </c>
    </row>
    <row r="35" spans="2:9" ht="6" customHeight="1" thickTop="1" thickBot="1" x14ac:dyDescent="0.3">
      <c r="B35" s="14"/>
      <c r="C35" s="15"/>
      <c r="D35" s="15"/>
      <c r="E35" s="15"/>
      <c r="F35" s="15"/>
      <c r="G35" s="15"/>
      <c r="H35" s="17"/>
      <c r="I35" s="25"/>
    </row>
    <row r="36" spans="2:9" ht="15.75" customHeight="1" x14ac:dyDescent="0.25">
      <c r="H36" s="12" t="s">
        <v>16</v>
      </c>
      <c r="I36" s="27">
        <f>IF(AND((I18=""),(I34="")),"",SUM(I18,I34))</f>
        <v>0</v>
      </c>
    </row>
    <row r="37" spans="2:9" ht="15.75" customHeight="1" x14ac:dyDescent="0.25">
      <c r="D37" s="26" t="b">
        <v>0</v>
      </c>
      <c r="H37" s="12" t="s">
        <v>32</v>
      </c>
      <c r="I37" s="35"/>
    </row>
    <row r="38" spans="2:9" ht="15.75" customHeight="1" x14ac:dyDescent="0.25">
      <c r="H38" s="12" t="s">
        <v>30</v>
      </c>
      <c r="I38" s="4"/>
    </row>
    <row r="39" spans="2:9" ht="15.75" customHeight="1" thickBot="1" x14ac:dyDescent="0.3">
      <c r="H39" s="12" t="s">
        <v>31</v>
      </c>
      <c r="I39" s="4"/>
    </row>
    <row r="40" spans="2:9" ht="15.75" customHeight="1" thickTop="1" x14ac:dyDescent="0.25">
      <c r="C40" s="94" t="s">
        <v>41</v>
      </c>
      <c r="D40" s="95"/>
      <c r="H40" s="12" t="s">
        <v>17</v>
      </c>
      <c r="I40" s="28">
        <f>IF(AND((I18=""),(I34="")),"",SUM(I36+I37-I38-I39))</f>
        <v>0</v>
      </c>
    </row>
    <row r="41" spans="2:9" ht="15.75" customHeight="1" x14ac:dyDescent="0.25">
      <c r="C41" s="81" t="s">
        <v>42</v>
      </c>
      <c r="D41" s="82"/>
      <c r="H41" s="85" t="s">
        <v>44</v>
      </c>
      <c r="I41" s="29">
        <f>D41+D42</f>
        <v>0</v>
      </c>
    </row>
    <row r="42" spans="2:9" ht="15.75" customHeight="1" thickBot="1" x14ac:dyDescent="0.3">
      <c r="C42" s="83" t="s">
        <v>43</v>
      </c>
      <c r="D42" s="84"/>
      <c r="H42" s="12" t="s">
        <v>18</v>
      </c>
      <c r="I42" s="30">
        <f>IF(AND((I18=""),(I34="")),"",IF(I40&lt;0,0,SUM(I40*I41)))</f>
        <v>0</v>
      </c>
    </row>
    <row r="43" spans="2:9" ht="2.25" customHeight="1" thickTop="1" x14ac:dyDescent="0.25">
      <c r="D43" s="85"/>
      <c r="E43" s="96"/>
      <c r="H43" s="12"/>
      <c r="I43" s="12"/>
    </row>
    <row r="44" spans="2:9" ht="17.25" customHeight="1" thickBot="1" x14ac:dyDescent="0.3">
      <c r="H44" s="31" t="s">
        <v>29</v>
      </c>
      <c r="I44" s="29">
        <f>IF(E55,IF(ISERROR(I42*0.01),0,I42*0.01),0)</f>
        <v>0</v>
      </c>
    </row>
    <row r="45" spans="2:9" ht="13.5" customHeight="1" x14ac:dyDescent="0.25">
      <c r="C45" s="86" t="s">
        <v>45</v>
      </c>
      <c r="D45" s="87"/>
      <c r="E45" s="88"/>
      <c r="H45" s="12" t="s">
        <v>18</v>
      </c>
      <c r="I45" s="32">
        <f>IF(AND((I18=""),(I34="")),"",(I42-I44))</f>
        <v>0</v>
      </c>
    </row>
    <row r="46" spans="2:9" ht="13.5" customHeight="1" x14ac:dyDescent="0.25">
      <c r="C46" s="89" t="s">
        <v>46</v>
      </c>
      <c r="D46" s="114"/>
      <c r="E46" s="90"/>
      <c r="H46" s="12" t="s">
        <v>19</v>
      </c>
      <c r="I46" s="5"/>
    </row>
    <row r="47" spans="2:9" ht="18.75" thickBot="1" x14ac:dyDescent="0.3">
      <c r="C47" s="93" t="s">
        <v>33</v>
      </c>
      <c r="D47" s="91"/>
      <c r="E47" s="92"/>
      <c r="G47" s="6"/>
      <c r="H47" s="33" t="s">
        <v>20</v>
      </c>
      <c r="I47" s="97" t="e">
        <f>IF(I40&gt;0,IF((I45+I46)&gt;0,I45+I46,(I45+I46)/I41),IF(I40+(I46/I41)&gt;0,(I40+(I46/I41))*I41,(I40+(I46/I41))))</f>
        <v>#DIV/0!</v>
      </c>
    </row>
    <row r="48" spans="2:9" ht="19.5" customHeight="1" x14ac:dyDescent="0.25">
      <c r="F48" s="113" t="s">
        <v>52</v>
      </c>
      <c r="G48" s="64"/>
      <c r="H48" s="64"/>
      <c r="I48" s="64"/>
    </row>
    <row r="49" spans="5:9" ht="0.75" customHeight="1" thickBot="1" x14ac:dyDescent="0.3">
      <c r="G49" s="6"/>
      <c r="H49" s="34"/>
    </row>
    <row r="50" spans="5:9" ht="13.5" customHeight="1" x14ac:dyDescent="0.25">
      <c r="F50" s="58" t="s">
        <v>21</v>
      </c>
      <c r="G50" s="59"/>
      <c r="H50" s="59"/>
      <c r="I50" s="60"/>
    </row>
    <row r="51" spans="5:9" ht="15.95" customHeight="1" x14ac:dyDescent="0.25">
      <c r="F51" s="57"/>
      <c r="G51" s="22"/>
      <c r="H51" s="22"/>
      <c r="I51" s="37"/>
    </row>
    <row r="52" spans="5:9" s="109" customFormat="1" ht="9" customHeight="1" x14ac:dyDescent="0.25">
      <c r="F52" s="61" t="s">
        <v>22</v>
      </c>
      <c r="G52" s="62"/>
      <c r="H52" s="62"/>
      <c r="I52" s="110" t="s">
        <v>23</v>
      </c>
    </row>
    <row r="53" spans="5:9" x14ac:dyDescent="0.25">
      <c r="F53" s="57"/>
      <c r="G53" s="22"/>
      <c r="H53" s="22"/>
      <c r="I53" s="38"/>
    </row>
    <row r="54" spans="5:9" s="109" customFormat="1" ht="9" customHeight="1" x14ac:dyDescent="0.25">
      <c r="F54" s="111" t="s">
        <v>24</v>
      </c>
      <c r="G54" s="112"/>
      <c r="H54" s="112"/>
      <c r="I54" s="110" t="s">
        <v>25</v>
      </c>
    </row>
    <row r="55" spans="5:9" x14ac:dyDescent="0.25">
      <c r="E55" s="117" t="b">
        <v>0</v>
      </c>
      <c r="F55" s="57"/>
      <c r="G55" s="22"/>
      <c r="H55" s="22"/>
      <c r="I55" s="80"/>
    </row>
    <row r="56" spans="5:9" s="109" customFormat="1" ht="9" customHeight="1" x14ac:dyDescent="0.25">
      <c r="F56" s="61" t="s">
        <v>26</v>
      </c>
      <c r="G56" s="62"/>
      <c r="H56" s="62"/>
      <c r="I56" s="63"/>
    </row>
    <row r="57" spans="5:9" ht="3.75" customHeight="1" thickBot="1" x14ac:dyDescent="0.3">
      <c r="F57" s="14"/>
      <c r="G57" s="15"/>
      <c r="H57" s="15"/>
      <c r="I57" s="18"/>
    </row>
  </sheetData>
  <sheetProtection algorithmName="SHA-512" hashValue="out+JU/0MHj/bFNoZ38FnatzU2N5fstn1JgR0kVTeFm+8hcTFKrCkMbqq02DTdKiTVMwZxxUmr+1Sm03IxJsVg==" saltValue="GNW1lb8xG1SmtpX7eCxL6w==" spinCount="100000" sheet="1" selectLockedCells="1"/>
  <conditionalFormatting sqref="I40 I42 I18 I34 I36:I37 I44:I45">
    <cfRule type="cellIs" dxfId="3" priority="11" stopIfTrue="1" operator="equal">
      <formula>0</formula>
    </cfRule>
  </conditionalFormatting>
  <conditionalFormatting sqref="I47">
    <cfRule type="expression" dxfId="2" priority="12">
      <formula>ISBLANK($D$41)</formula>
    </cfRule>
    <cfRule type="expression" dxfId="1" priority="13">
      <formula>ISBLANK($I$41)</formula>
    </cfRule>
  </conditionalFormatting>
  <conditionalFormatting sqref="I41">
    <cfRule type="expression" dxfId="0" priority="14">
      <formula>ISBLANK($D$41)</formula>
    </cfRule>
  </conditionalFormatting>
  <dataValidations count="2">
    <dataValidation type="whole" operator="greaterThanOrEqual" showInputMessage="1" showErrorMessage="1" errorTitle="Incorrect SAC Rate" error="2013 SAC rate = $2435_x000a_2014 SAC rate = $2485" promptTitle="Current SAC Rate" prompt="You must always enter the current SAC rate for the formulas to work correctly._x000a_Current SAC rate = $2485" sqref="I41" xr:uid="{00000000-0002-0000-0000-000000000000}">
      <formula1>2485</formula1>
    </dataValidation>
    <dataValidation type="whole" operator="greaterThanOrEqual" allowBlank="1" showErrorMessage="1" errorTitle="Use Whole Numbers Only" error="Do not enter fractions or decimals.  Only use whole numbers." sqref="G11:H17 G22:H22 G25:H25 G28:H28 G31:H31" xr:uid="{00000000-0002-0000-0000-000001000000}">
      <formula1>0</formula1>
    </dataValidation>
  </dataValidations>
  <printOptions horizontalCentered="1"/>
  <pageMargins left="0.25" right="0.25" top="0.25" bottom="0.25" header="0" footer="0"/>
  <pageSetup scale="90" fitToWidth="0" orientation="portrait" horizontalDpi="4294967292" verticalDpi="4294967292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28575</xdr:rowOff>
                  </from>
                  <to>
                    <xdr:col>5</xdr:col>
                    <xdr:colOff>123825</xdr:colOff>
                    <xdr:row>43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SAC-A_RC_2023</vt:lpstr>
    </vt:vector>
  </TitlesOfParts>
  <Company>METROPOLITAN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MCES SAC-A Form</dc:title>
  <dc:subject>Activity Summary Report</dc:subject>
  <dc:creator>SAC Program</dc:creator>
  <cp:lastModifiedBy>Nye, Jessica</cp:lastModifiedBy>
  <cp:lastPrinted>2023-06-06T14:14:17Z</cp:lastPrinted>
  <dcterms:created xsi:type="dcterms:W3CDTF">2012-10-24T20:00:39Z</dcterms:created>
  <dcterms:modified xsi:type="dcterms:W3CDTF">2023-06-06T14:14:22Z</dcterms:modified>
  <cp:category>Report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